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X:\Бюджет 1\ОТЧЕТЫ\2018\9 месяцев 2018 года\"/>
    </mc:Choice>
  </mc:AlternateContent>
  <bookViews>
    <workbookView xWindow="0" yWindow="0" windowWidth="24240" windowHeight="12135"/>
  </bookViews>
  <sheets>
    <sheet name="Лист1" sheetId="4" r:id="rId1"/>
  </sheets>
  <definedNames>
    <definedName name="_xlnm.Print_Titles" localSheetId="0">Лист1!$10:$10</definedName>
  </definedNames>
  <calcPr calcId="152511"/>
  <customWorkbookViews>
    <customWorkbookView name="ODO1 - Личное представление" guid="{9C496E48-FAD7-45E3-A95B-9E8E1F3D0899}" mergeInterval="0" personalView="1" maximized="1" windowWidth="1916" windowHeight="908" activeSheetId="2" showComments="commIndAndComment"/>
    <customWorkbookView name="User - Личное представление" guid="{197E61FB-7BDF-49A2-B8E9-0FD3B367CAAB}" mergeInterval="0" personalView="1" maximized="1" windowWidth="1916" windowHeight="900" activeSheetId="2"/>
    <customWorkbookView name="OUIO2 - Личное представление" guid="{10565D59-A44E-4C22-8940-6C7560E6BE73}" mergeInterval="0" personalView="1" maximized="1" windowWidth="1916" windowHeight="900" activeSheetId="2"/>
  </customWorkbookViews>
</workbook>
</file>

<file path=xl/calcChain.xml><?xml version="1.0" encoding="utf-8"?>
<calcChain xmlns="http://schemas.openxmlformats.org/spreadsheetml/2006/main">
  <c r="E164" i="4" l="1"/>
  <c r="E163" i="4"/>
  <c r="D164" i="4"/>
  <c r="D163" i="4" s="1"/>
  <c r="F162" i="4"/>
  <c r="E161" i="4"/>
  <c r="F161" i="4" s="1"/>
  <c r="D161" i="4"/>
  <c r="F160" i="4"/>
  <c r="E159" i="4"/>
  <c r="E158" i="4" s="1"/>
  <c r="D159" i="4"/>
  <c r="F157" i="4"/>
  <c r="E156" i="4"/>
  <c r="F156" i="4" s="1"/>
  <c r="D156" i="4"/>
  <c r="F155" i="4"/>
  <c r="E154" i="4"/>
  <c r="F154" i="4" s="1"/>
  <c r="D154" i="4"/>
  <c r="F153" i="4"/>
  <c r="E152" i="4"/>
  <c r="F152" i="4" s="1"/>
  <c r="D152" i="4"/>
  <c r="F151" i="4"/>
  <c r="E150" i="4"/>
  <c r="F150" i="4" s="1"/>
  <c r="D150" i="4"/>
  <c r="F149" i="4"/>
  <c r="E148" i="4"/>
  <c r="F148" i="4" s="1"/>
  <c r="D148" i="4"/>
  <c r="G144" i="4" s="1"/>
  <c r="F147" i="4"/>
  <c r="E146" i="4"/>
  <c r="F146" i="4" s="1"/>
  <c r="D146" i="4"/>
  <c r="F145" i="4"/>
  <c r="E144" i="4"/>
  <c r="F144" i="4" s="1"/>
  <c r="D144" i="4"/>
  <c r="F143" i="4"/>
  <c r="E142" i="4"/>
  <c r="E141" i="4" s="1"/>
  <c r="F141" i="4" s="1"/>
  <c r="D142" i="4"/>
  <c r="D141" i="4" s="1"/>
  <c r="F140" i="4"/>
  <c r="E139" i="4"/>
  <c r="F139" i="4" s="1"/>
  <c r="D139" i="4"/>
  <c r="F138" i="4"/>
  <c r="F137" i="4"/>
  <c r="E136" i="4"/>
  <c r="F136" i="4" s="1"/>
  <c r="D136" i="4"/>
  <c r="D129" i="4" s="1"/>
  <c r="D123" i="4" s="1"/>
  <c r="D122" i="4" s="1"/>
  <c r="F135" i="4"/>
  <c r="E134" i="4"/>
  <c r="D134" i="4"/>
  <c r="E132" i="4"/>
  <c r="F132" i="4" s="1"/>
  <c r="D132" i="4"/>
  <c r="F131" i="4"/>
  <c r="E130" i="4"/>
  <c r="E129" i="4" s="1"/>
  <c r="D130" i="4"/>
  <c r="F128" i="4"/>
  <c r="E127" i="4"/>
  <c r="D127" i="4"/>
  <c r="F127" i="4"/>
  <c r="F126" i="4"/>
  <c r="E125" i="4"/>
  <c r="D125" i="4"/>
  <c r="F125" i="4"/>
  <c r="E124" i="4"/>
  <c r="F121" i="4"/>
  <c r="E120" i="4"/>
  <c r="D120" i="4"/>
  <c r="F120" i="4" s="1"/>
  <c r="E118" i="4"/>
  <c r="D118" i="4"/>
  <c r="D117" i="4" s="1"/>
  <c r="E117" i="4"/>
  <c r="F116" i="4"/>
  <c r="F115" i="4"/>
  <c r="F114" i="4"/>
  <c r="F113" i="4"/>
  <c r="F112" i="4"/>
  <c r="F111" i="4"/>
  <c r="F110" i="4"/>
  <c r="E110" i="4"/>
  <c r="D110" i="4"/>
  <c r="E109" i="4"/>
  <c r="F109" i="4"/>
  <c r="D109" i="4"/>
  <c r="F108" i="4"/>
  <c r="F107" i="4"/>
  <c r="F106" i="4"/>
  <c r="F105" i="4"/>
  <c r="F104" i="4"/>
  <c r="F103" i="4"/>
  <c r="F102" i="4"/>
  <c r="F101" i="4"/>
  <c r="E100" i="4"/>
  <c r="D100" i="4"/>
  <c r="F100" i="4" s="1"/>
  <c r="F97" i="4"/>
  <c r="F96" i="4"/>
  <c r="F95" i="4"/>
  <c r="F94" i="4"/>
  <c r="F93" i="4"/>
  <c r="F92" i="4"/>
  <c r="F91" i="4"/>
  <c r="F90" i="4"/>
  <c r="F89" i="4"/>
  <c r="F88" i="4"/>
  <c r="F87" i="4"/>
  <c r="E86" i="4"/>
  <c r="D86" i="4"/>
  <c r="F86" i="4" s="1"/>
  <c r="F84" i="4"/>
  <c r="E83" i="4"/>
  <c r="D83" i="4"/>
  <c r="F83" i="4" s="1"/>
  <c r="F81" i="4"/>
  <c r="F80" i="4"/>
  <c r="E79" i="4"/>
  <c r="F79" i="4" s="1"/>
  <c r="D79" i="4"/>
  <c r="D78" i="4"/>
  <c r="F77" i="4"/>
  <c r="E76" i="4"/>
  <c r="D76" i="4"/>
  <c r="F76" i="4"/>
  <c r="F74" i="4"/>
  <c r="E73" i="4"/>
  <c r="D73" i="4"/>
  <c r="F73" i="4" s="1"/>
  <c r="F72" i="4"/>
  <c r="F71" i="4"/>
  <c r="F70" i="4"/>
  <c r="F68" i="4"/>
  <c r="F67" i="4"/>
  <c r="E66" i="4"/>
  <c r="D66" i="4"/>
  <c r="F66" i="4" s="1"/>
  <c r="E65" i="4"/>
  <c r="F64" i="4"/>
  <c r="E63" i="4"/>
  <c r="F63" i="4" s="1"/>
  <c r="D63" i="4"/>
  <c r="D62" i="4"/>
  <c r="F61" i="4"/>
  <c r="E60" i="4"/>
  <c r="F60" i="4" s="1"/>
  <c r="D60" i="4"/>
  <c r="D59" i="4"/>
  <c r="F59" i="4" s="1"/>
  <c r="F58" i="4"/>
  <c r="E57" i="4"/>
  <c r="D57" i="4"/>
  <c r="F57" i="4"/>
  <c r="F56" i="4"/>
  <c r="E55" i="4"/>
  <c r="D55" i="4"/>
  <c r="F55" i="4"/>
  <c r="E54" i="4"/>
  <c r="F53" i="4"/>
  <c r="E52" i="4"/>
  <c r="F52" i="4" s="1"/>
  <c r="D52" i="4"/>
  <c r="F49" i="4"/>
  <c r="E48" i="4"/>
  <c r="F48" i="4"/>
  <c r="D48" i="4"/>
  <c r="D47" i="4" s="1"/>
  <c r="F46" i="4"/>
  <c r="F45" i="4"/>
  <c r="E44" i="4"/>
  <c r="F44" i="4" s="1"/>
  <c r="D44" i="4"/>
  <c r="F43" i="4"/>
  <c r="E42" i="4"/>
  <c r="F42" i="4" s="1"/>
  <c r="D42" i="4"/>
  <c r="D41" i="4"/>
  <c r="F40" i="4"/>
  <c r="E39" i="4"/>
  <c r="D39" i="4"/>
  <c r="F39" i="4"/>
  <c r="F38" i="4"/>
  <c r="E37" i="4"/>
  <c r="D37" i="4"/>
  <c r="F37" i="4"/>
  <c r="F36" i="4"/>
  <c r="F35" i="4"/>
  <c r="E34" i="4"/>
  <c r="F34" i="4"/>
  <c r="D34" i="4"/>
  <c r="F31" i="4"/>
  <c r="E30" i="4"/>
  <c r="F30" i="4"/>
  <c r="D30" i="4"/>
  <c r="F29" i="4"/>
  <c r="F28" i="4"/>
  <c r="E27" i="4"/>
  <c r="F27" i="4" s="1"/>
  <c r="D27" i="4"/>
  <c r="D26" i="4"/>
  <c r="D25" i="4"/>
  <c r="F24" i="4"/>
  <c r="F23" i="4"/>
  <c r="F22" i="4"/>
  <c r="F21" i="4"/>
  <c r="E20" i="4"/>
  <c r="D20" i="4"/>
  <c r="F20" i="4" s="1"/>
  <c r="E19" i="4"/>
  <c r="F18" i="4"/>
  <c r="F17" i="4"/>
  <c r="F16" i="4"/>
  <c r="F15" i="4"/>
  <c r="E14" i="4"/>
  <c r="F14" i="4"/>
  <c r="D14" i="4"/>
  <c r="D13" i="4" s="1"/>
  <c r="E26" i="4"/>
  <c r="G23" i="4" s="1"/>
  <c r="E13" i="4"/>
  <c r="E41" i="4"/>
  <c r="F41" i="4" s="1"/>
  <c r="E47" i="4"/>
  <c r="D54" i="4"/>
  <c r="E59" i="4"/>
  <c r="E82" i="4"/>
  <c r="E99" i="4"/>
  <c r="D124" i="4"/>
  <c r="D158" i="4"/>
  <c r="G152" i="4"/>
  <c r="G150" i="4"/>
  <c r="G148" i="4"/>
  <c r="G147" i="4"/>
  <c r="G143" i="4"/>
  <c r="G142" i="4"/>
  <c r="G141" i="4"/>
  <c r="G140" i="4"/>
  <c r="G137" i="4"/>
  <c r="G136" i="4"/>
  <c r="G135" i="4"/>
  <c r="G132" i="4"/>
  <c r="G130" i="4"/>
  <c r="G122" i="4"/>
  <c r="G121" i="4"/>
  <c r="G115" i="4"/>
  <c r="G117" i="4"/>
  <c r="G116" i="4"/>
  <c r="G108" i="4"/>
  <c r="G107" i="4"/>
  <c r="G106" i="4"/>
  <c r="G105" i="4"/>
  <c r="G104" i="4"/>
  <c r="G103" i="4"/>
  <c r="G102" i="4"/>
  <c r="G99" i="4"/>
  <c r="G91" i="4"/>
  <c r="G90" i="4"/>
  <c r="G83" i="4"/>
  <c r="G82" i="4"/>
  <c r="G81" i="4"/>
  <c r="G73" i="4"/>
  <c r="G65" i="4"/>
  <c r="G64" i="4"/>
  <c r="G63" i="4"/>
  <c r="G56" i="4"/>
  <c r="G55" i="4"/>
  <c r="G54" i="4"/>
  <c r="G53" i="4"/>
  <c r="G49" i="4"/>
  <c r="G47" i="4"/>
  <c r="G46" i="4"/>
  <c r="G45" i="4"/>
  <c r="G42" i="4"/>
  <c r="G39" i="4"/>
  <c r="G41" i="4"/>
  <c r="G40" i="4"/>
  <c r="G38" i="4"/>
  <c r="G35" i="4"/>
  <c r="G33" i="4"/>
  <c r="G31" i="4"/>
  <c r="G29" i="4"/>
  <c r="G28" i="4"/>
  <c r="G27" i="4"/>
  <c r="G26" i="4"/>
  <c r="G25" i="4"/>
  <c r="G21" i="4"/>
  <c r="G20" i="4"/>
  <c r="G19" i="4"/>
  <c r="G18" i="4"/>
  <c r="G15" i="4"/>
  <c r="G14" i="4"/>
  <c r="G13" i="4"/>
  <c r="G12" i="4"/>
  <c r="F54" i="4"/>
  <c r="F26" i="4"/>
  <c r="G30" i="4"/>
  <c r="G61" i="4"/>
  <c r="G37" i="4"/>
  <c r="G110" i="4"/>
  <c r="G78" i="4"/>
  <c r="G98" i="4"/>
  <c r="G11" i="4"/>
  <c r="G34" i="4"/>
  <c r="G67" i="4"/>
  <c r="G52" i="4"/>
  <c r="G71" i="4"/>
  <c r="G134" i="4"/>
  <c r="G17" i="4"/>
  <c r="G95" i="4"/>
  <c r="G120" i="4"/>
  <c r="G138" i="4"/>
  <c r="G149" i="4"/>
  <c r="G36" i="4"/>
  <c r="G74" i="4"/>
  <c r="G94" i="4"/>
  <c r="G43" i="4"/>
  <c r="G66" i="4"/>
  <c r="G113" i="4"/>
  <c r="G77" i="4"/>
  <c r="F99" i="4" l="1"/>
  <c r="G10" i="4"/>
  <c r="F19" i="4"/>
  <c r="F117" i="4"/>
  <c r="F129" i="4"/>
  <c r="G44" i="4"/>
  <c r="F47" i="4"/>
  <c r="E123" i="4"/>
  <c r="F13" i="4"/>
  <c r="G60" i="4"/>
  <c r="G139" i="4"/>
  <c r="E85" i="4"/>
  <c r="D19" i="4"/>
  <c r="G16" i="4" s="1"/>
  <c r="D65" i="4"/>
  <c r="F65" i="4" s="1"/>
  <c r="F142" i="4"/>
  <c r="F159" i="4"/>
  <c r="F158" i="4" s="1"/>
  <c r="G114" i="4"/>
  <c r="G24" i="4"/>
  <c r="E25" i="4"/>
  <c r="D51" i="4"/>
  <c r="G76" i="4"/>
  <c r="E78" i="4"/>
  <c r="E62" i="4"/>
  <c r="D82" i="4"/>
  <c r="D99" i="4"/>
  <c r="D85" i="4" s="1"/>
  <c r="F130" i="4"/>
  <c r="F124" i="4"/>
  <c r="G80" i="4"/>
  <c r="E75" i="4" l="1"/>
  <c r="F78" i="4"/>
  <c r="G75" i="4"/>
  <c r="G62" i="4"/>
  <c r="F62" i="4"/>
  <c r="E51" i="4"/>
  <c r="D50" i="4"/>
  <c r="G22" i="4"/>
  <c r="E12" i="4"/>
  <c r="F25" i="4"/>
  <c r="F85" i="4"/>
  <c r="G93" i="4"/>
  <c r="E122" i="4"/>
  <c r="F122" i="4" s="1"/>
  <c r="F123" i="4"/>
  <c r="D12" i="4"/>
  <c r="D11" i="4" s="1"/>
  <c r="D166" i="4" s="1"/>
  <c r="F82" i="4"/>
  <c r="D75" i="4"/>
  <c r="G79" i="4"/>
  <c r="E50" i="4" l="1"/>
  <c r="F50" i="4" s="1"/>
  <c r="F51" i="4"/>
  <c r="G9" i="4"/>
  <c r="F12" i="4"/>
  <c r="F75" i="4"/>
  <c r="G72" i="4"/>
  <c r="E11" i="4" l="1"/>
  <c r="E166" i="4" l="1"/>
  <c r="F166" i="4" s="1"/>
  <c r="G8" i="4"/>
  <c r="F11" i="4"/>
</calcChain>
</file>

<file path=xl/sharedStrings.xml><?xml version="1.0" encoding="utf-8"?>
<sst xmlns="http://schemas.openxmlformats.org/spreadsheetml/2006/main" count="328" uniqueCount="304">
  <si>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</si>
  <si>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</si>
  <si>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</si>
  <si>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</si>
  <si>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188 1 16 08020 01 0000 140</t>
  </si>
  <si>
    <t>188 1 16 28000 01 0000 140</t>
  </si>
  <si>
    <t>Прочие денежные взыскания (штрафы) за правонарушения в области дорожного движения</t>
  </si>
  <si>
    <t xml:space="preserve">188 1 16 30030 01 0000 140 </t>
  </si>
  <si>
    <t>040 2 02 10000 00 0000 151</t>
  </si>
  <si>
    <t>040 2 02 15001 00 0000 151</t>
  </si>
  <si>
    <t>040 2 02 20000 00 0000 151</t>
  </si>
  <si>
    <t>0402 02 20041 00 0000 151</t>
  </si>
  <si>
    <t>040 2 02 20041 04 0000 151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</si>
  <si>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</si>
  <si>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Субсидия бюджетам на поддержку отрасли культуры</t>
  </si>
  <si>
    <t>040 2 02 25519 00 0000 151</t>
  </si>
  <si>
    <t>040 2 02 25519 04 0000 151</t>
  </si>
  <si>
    <t>Прочие субсидии бюджетам городских округов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</si>
  <si>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</si>
  <si>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</si>
  <si>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Субвенции бюджетам на государственную регистрацию актов гражданского состояния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</si>
  <si>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</si>
  <si>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</si>
  <si>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048 1 12 01040 01 0000 120</t>
  </si>
  <si>
    <t>Плата за размещение отходов производства и потребления</t>
  </si>
  <si>
    <t>048 1 12 01030 01 0000 120</t>
  </si>
  <si>
    <t>Плата за сбросы загрязняющих веществ в водные объекты</t>
  </si>
  <si>
    <t>Плата за выбросы загрязняющих веществ в атмосферный воздух стационарными объектами</t>
  </si>
  <si>
    <t>Доходы от продажи земельных участков, государственная собственность на которые не разграничена</t>
  </si>
  <si>
    <t>Прочие неналоговые доходы</t>
  </si>
  <si>
    <t>182 1 05 01000 00 0000 110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</si>
  <si>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</si>
  <si>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141 1 16 28000 01 0000 140</t>
  </si>
  <si>
    <t>040 1 11 05030 00 0000 120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</si>
  <si>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</si>
  <si>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поступления от денежных взысканий (штрафов) и иных сумм в возмещение ущерба</t>
  </si>
  <si>
    <t>000 1 16 90000 00 0000 140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</si>
  <si>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</si>
  <si>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Прочие неналоговые доходы бюджетов городских округов</t>
  </si>
  <si>
    <t>182 1 05 01050 01 0000 110</t>
  </si>
  <si>
    <t>000 1 16 00000 00 0000 000</t>
  </si>
  <si>
    <t>Денежные взыскания (штрафы) за нарушение законодательства о налогах и сборах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</si>
  <si>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</si>
  <si>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182 1 08 03010 01 0000 110</t>
  </si>
  <si>
    <t>182 1 16 06000 01 0000 140</t>
  </si>
  <si>
    <t>170 1 16 90040 04 0000 140</t>
  </si>
  <si>
    <t>182 1 01 00000 00 0000 000</t>
  </si>
  <si>
    <t>182 1 06 00000 00 0000 000</t>
  </si>
  <si>
    <t>182 1 06 01000 00 0000 110</t>
  </si>
  <si>
    <t>182 1 08 03000 01 0000 110</t>
  </si>
  <si>
    <t>% исполнения</t>
  </si>
  <si>
    <t>048 1 12 01000 01 0000 120</t>
  </si>
  <si>
    <t>Прочие межбюджетные трансферты, передаваемые бюджетам</t>
  </si>
  <si>
    <t>НАИМЕНОВАНИЕ ДОХОДА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</si>
  <si>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</si>
  <si>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</si>
  <si>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</si>
  <si>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</si>
  <si>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</si>
  <si>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188 1 16 08010 01 0000 140</t>
  </si>
  <si>
    <t>Налог, взимаемый в связи с применением патентной системы налогообложения, зачисляемый в бюджеты городских округов</t>
  </si>
  <si>
    <t>182 1 05 04010 02 0000 110</t>
  </si>
  <si>
    <t>182 1 05 04000 02 0000 110</t>
  </si>
  <si>
    <t>Налог, взимаемый в связи с применением патентной системы налогообложения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</si>
  <si>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</si>
  <si>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</si>
  <si>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</si>
  <si>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321 1 16 25060 01 0000 140</t>
  </si>
  <si>
    <t>188 1 16 43000 01 0000 140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</si>
  <si>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</si>
  <si>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040 1 14 02000 00 0000 000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</si>
  <si>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</si>
  <si>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040 1 14 02040 04 0000 410</t>
  </si>
  <si>
    <t>040 1 14 02043 04 0000 410</t>
  </si>
  <si>
    <t>048 1 12 01010 01 0000 120</t>
  </si>
  <si>
    <t>040 1 14 01000 00 0000 410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</si>
  <si>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</si>
  <si>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040 1 14 06010 00 0000 430</t>
  </si>
  <si>
    <t>182 1 01 02020 01 0000 110</t>
  </si>
  <si>
    <t>182 1 05 01010 01 0000 110</t>
  </si>
  <si>
    <t>182 1 05 01020 01 0000 110</t>
  </si>
  <si>
    <t>182 1 05 02000 02 0000 110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</si>
  <si>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</si>
  <si>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182 1 16 03010 01 0000 140</t>
  </si>
  <si>
    <t>182 1 16 03030 01 0000 140</t>
  </si>
  <si>
    <t>182 1 16 03000 00 0000 140</t>
  </si>
  <si>
    <t>182 1 01 02000 01 0000 110</t>
  </si>
  <si>
    <t>182 1 01 02030 01 0000 110</t>
  </si>
  <si>
    <t>182 1 01 02040 01 0000 110</t>
  </si>
  <si>
    <t>Государственная пошлина по делам, рассматриваемым в судах общей юрисдикции, мировыми судьями</t>
  </si>
  <si>
    <t>Плата за негативное воздействие на окружающую среду</t>
  </si>
  <si>
    <t xml:space="preserve">Доходы от продажи квартир </t>
  </si>
  <si>
    <t>182 1 06 01020 04 0000 110</t>
  </si>
  <si>
    <t>182 1 06 06000 00 0000 110</t>
  </si>
  <si>
    <t>Субсидии бюджетам бюджетной системы Российской Федерации (межбюджетные субсидии)</t>
  </si>
  <si>
    <t>182 1 05 03000 01 0000 110</t>
  </si>
  <si>
    <t>188 1 16 90040 04 0000 140</t>
  </si>
  <si>
    <t>182 1 01 02010 01 0000 110</t>
  </si>
  <si>
    <t>040 1 11 00000 00 0000 000</t>
  </si>
  <si>
    <t>040 1 11 05034 04 0000 120</t>
  </si>
  <si>
    <t>040 1 11 09000 00 0000 120</t>
  </si>
  <si>
    <t>040 1 11 09044 04 0000 120</t>
  </si>
  <si>
    <t>040 1 16 90040 04 0000 140</t>
  </si>
  <si>
    <t>040 1 17 00000 00 0000 000</t>
  </si>
  <si>
    <t>040 1 17 05040 04 0000 180</t>
  </si>
  <si>
    <t>040 2 00 00000 00 0000 000</t>
  </si>
  <si>
    <t>040 2 02 00000 00 0000 000</t>
  </si>
  <si>
    <t>Уровень кода</t>
  </si>
  <si>
    <t>182 1 05 00000 00 0000 000</t>
  </si>
  <si>
    <t>040 1 11 05012 04 0000 120</t>
  </si>
  <si>
    <t>КБК</t>
  </si>
  <si>
    <t>000 1 00 00000 00 0000 000</t>
  </si>
  <si>
    <t>Налог на доходы физических лиц</t>
  </si>
  <si>
    <t>188 1 16 30013 01 0000 140</t>
  </si>
  <si>
    <t>100 1 03 02230 01 0000 110</t>
  </si>
  <si>
    <t>141 1 16 90040 04 0000 140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</si>
  <si>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</si>
  <si>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040 2 19 00000 00 0000 000</t>
  </si>
  <si>
    <t>100 1 03 02240 01 0000 110</t>
  </si>
  <si>
    <t>100 1 03 02250 01 0000 110</t>
  </si>
  <si>
    <t>100 1 03 02260 01 0000 110</t>
  </si>
  <si>
    <t>040 1 11 05010 00 0000 120</t>
  </si>
  <si>
    <t>040 1 11 09040 00 0000 120</t>
  </si>
  <si>
    <t>048 1 12 00000 00 0000 000</t>
  </si>
  <si>
    <t>Единый сельскохозяйственный налог</t>
  </si>
  <si>
    <t>Доходы от продажи квартир, находящихся в собственности городских округов</t>
  </si>
  <si>
    <t>Денежные взыскания (штрафы) за нарушение законодательства о налогах и сборах, предусмотренные статьями 116, 118, статьей 119.1, пунктами 1 и 2 статьи 120, статьями 125, 126, 128, 129, 129.1, 132, 133, 134, 135, 135.1 Налогового кодекса Российской Федерации</t>
  </si>
  <si>
    <t>Денежные взыскания (штрафы) за нарушение земельного законодательства</t>
  </si>
  <si>
    <t>188 1 16 30000 01 0000 140</t>
  </si>
  <si>
    <t>Денежные взыскания (штрафы) за правонарушения в области дорожного движения</t>
  </si>
  <si>
    <t>188 1 16 30010 01 0000 140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</si>
  <si>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</si>
  <si>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</si>
  <si>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040 1 17 05000 00 0000 180</t>
  </si>
  <si>
    <t>100 1 03 00000 00 0000 000</t>
  </si>
  <si>
    <t>Акцизы по подакцизным товарам (продукции), производимым на территории Российской Федерации</t>
  </si>
  <si>
    <t>100 1 03 02000 01 0000 110</t>
  </si>
  <si>
    <t>Приложение  № 1</t>
  </si>
  <si>
    <t>Единый налог на вмененный доход для отдельных видов деятельности</t>
  </si>
  <si>
    <t>Налог на имущество физических лиц</t>
  </si>
  <si>
    <t>182 1 05 02010 02 0000 110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</si>
  <si>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</si>
  <si>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040 1 14 06012 04 0000 430</t>
  </si>
  <si>
    <t>040 1 14 06000 00 0000 430</t>
  </si>
  <si>
    <t>040 1 14 01040 04 0000 410</t>
  </si>
  <si>
    <t>040 1 14 00000 00 0000 000</t>
  </si>
  <si>
    <t>040 1 11 05000 00 0000 120</t>
  </si>
  <si>
    <t>000 1 08 00000 00 0000 000</t>
  </si>
  <si>
    <t>182 1 05 01011 01 0000 110</t>
  </si>
  <si>
    <t>Налог, взимаемый с налогоплательщиков, выбравших в качестве объекта налогообложения доходы</t>
  </si>
  <si>
    <t>182 1 05 01021 01 0000 110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</si>
  <si>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</si>
  <si>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</si>
  <si>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</si>
  <si>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</si>
  <si>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</si>
  <si>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</si>
  <si>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Дотации бюджетам субъектов Российской Федерации и муниципальных образований</t>
  </si>
  <si>
    <t>Иные межбюджетные трансферты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</si>
  <si>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</si>
  <si>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</si>
  <si>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</si>
  <si>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000 1 16 90040 04 0000 140</t>
  </si>
  <si>
    <t>141 1 16 08010 01 0000 140</t>
  </si>
  <si>
    <t>182 1 05 03010 01 0000 110</t>
  </si>
  <si>
    <t>182 1 06 06032 04 0000 110</t>
  </si>
  <si>
    <t>182 1 06 06042 04 0000 110</t>
  </si>
  <si>
    <t>-</t>
  </si>
  <si>
    <t>040 1 13 00000 00 0000 130</t>
  </si>
  <si>
    <t>040 1 13 02994 04 0000 130</t>
  </si>
  <si>
    <t>Прочие доходы  от компенсации затрат бюджетов городских округов</t>
  </si>
  <si>
    <t>Прочие доходы от компенсации затрат бюджетов городских округов</t>
  </si>
  <si>
    <t>Дотации на выравнивание бюджетной обеспеченности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</si>
  <si>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</si>
  <si>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</si>
  <si>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</si>
  <si>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227¹ и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</si>
  <si>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227¹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</si>
  <si>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</si>
  <si>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</si>
  <si>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040 2 02 29999 00 0000 151</t>
  </si>
  <si>
    <t>040 2 02 29999 04 0000 151</t>
  </si>
  <si>
    <t>Субвенции бюджетам субъектов Российской Федерации и муниципальных образований</t>
  </si>
  <si>
    <t>040 2 02 30000 00 0000 151</t>
  </si>
  <si>
    <t>040 2 02 30024 00 0000 151</t>
  </si>
  <si>
    <t>Субвенции бюджетам городских округов на выполнение передаваемых полномочий субъектов Российской Федерации</t>
  </si>
  <si>
    <t>040 2 02 30024 04 0000 151</t>
  </si>
  <si>
    <t>040 2 02 30029 00 0000 151</t>
  </si>
  <si>
    <t>040 2 02 30029 04 0000 151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</si>
  <si>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</si>
  <si>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040 2 02 15001 04 0000 151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</si>
  <si>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</si>
  <si>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</si>
  <si>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040 2 02 35082 00 0000 151</t>
  </si>
  <si>
    <t>040 2 02 35082 04 0000 151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</si>
  <si>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</si>
  <si>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040 2 02 35118 00 0000 151</t>
  </si>
  <si>
    <t>040 2 02 35118 04 0000 151</t>
  </si>
  <si>
    <t>040 2 02 35135 00 0000 151</t>
  </si>
  <si>
    <t>040 2 02 35930 00 0000 151</t>
  </si>
  <si>
    <t>Прочие межбюджетные трансферты, передаваемые бюджетам городских округов</t>
  </si>
  <si>
    <t>040 2 02 40000 00 0000 151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</si>
  <si>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</si>
  <si>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Возврат остатков субсидий, субвенций и иных межбюджетных трансфертов, имеющих целевое назначение, прошлых лет</t>
  </si>
  <si>
    <t>040 2 19 00000 04 0000 151</t>
  </si>
  <si>
    <t>040 2 19 60010 04 0000 151</t>
  </si>
  <si>
    <t>040 2 02 49999 04 0000 151</t>
  </si>
  <si>
    <t>040 2 02 49999 00 0000 151</t>
  </si>
  <si>
    <t>040 2 02 35930 04 0000 151</t>
  </si>
  <si>
    <t xml:space="preserve">Субвенции бюджетам городских округов на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</t>
  </si>
  <si>
    <t>по доходам бюджета по кодам классификации доходов бюджетов</t>
  </si>
  <si>
    <t>(рубли)</t>
  </si>
  <si>
    <t>Исполнено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</si>
  <si>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</si>
  <si>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</si>
  <si>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048 1 12 01070 01 0000 120</t>
  </si>
  <si>
    <t>180 1 16 90040 04 0000 140</t>
  </si>
  <si>
    <t>Дотации бюджетам городских округов на выравнивание бюджетной обеспеченности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</si>
  <si>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</si>
  <si>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040 2 02 25555 00 0000 151</t>
  </si>
  <si>
    <t>040 2 02 25555 04 0000 151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</si>
  <si>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</si>
  <si>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040 2 02 35120 00 0000 151</t>
  </si>
  <si>
    <t>040 2 02 35120 04 0000 151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</si>
  <si>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</si>
  <si>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округов</t>
  </si>
  <si>
    <t xml:space="preserve">161 1 16 33040 04 0000 140 </t>
  </si>
  <si>
    <t xml:space="preserve"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 </t>
  </si>
  <si>
    <t>322 1 16 43000 01 0000 140</t>
  </si>
  <si>
    <t>630 1 16 90040 04 0000 140</t>
  </si>
  <si>
    <t>Невыясненные поступления</t>
  </si>
  <si>
    <t xml:space="preserve">040 1 17 01000 00 0000 180 </t>
  </si>
  <si>
    <t>Невыясненные поступления, зачисляемые в бюджеты городских округов</t>
  </si>
  <si>
    <t>040 1 17 01040 04 0000 180</t>
  </si>
  <si>
    <t>040 2 02 35135 04 0000 151</t>
  </si>
  <si>
    <t>040 1 11 01000 00 0000 120</t>
  </si>
  <si>
    <t>040 1 11 01040 04 0000 120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</si>
  <si>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</si>
  <si>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</si>
  <si>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141 1 16 08020 01 0000 140</t>
  </si>
  <si>
    <t xml:space="preserve">040 2 02 35176 04 0000 151 </t>
  </si>
  <si>
    <t xml:space="preserve">040 2 02 35176 04 0001 151 </t>
  </si>
  <si>
    <t>Платежи от государственных и муниципальных унитарных предприятий</t>
  </si>
  <si>
    <t>040 1 11 07000 00 0000 120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</si>
  <si>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</si>
  <si>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040 1 11 07010 00 0000 120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</si>
  <si>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</si>
  <si>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040 1 11 07014 04 0000 120</t>
  </si>
  <si>
    <t>Доходы от возмещения ущерба при возникновении иных страховых случаев, когда выгодоприобретателями выступают получатели средств бюджетов городских округов</t>
  </si>
  <si>
    <t>040 1 16 23042 04 0000 140</t>
  </si>
  <si>
    <t xml:space="preserve">040 1 16 33040 04 0000 140 </t>
  </si>
  <si>
    <t>321 1 16 43000 01 0000 140</t>
  </si>
  <si>
    <t>Субсидии бюджетам на реализацию мероприятий по обеспечению жильем молодых семей</t>
  </si>
  <si>
    <t>040 2 02 25497 00 0000 151</t>
  </si>
  <si>
    <t>Субсидии бюджетам городских округов на реализацию мероприятий по обеспечению жильем молодых семей (ФБ)</t>
  </si>
  <si>
    <t>040 2 02 25497 04 0001 151</t>
  </si>
  <si>
    <t>Субсидии бюджетам городских округов на мероприятия подпрограммы «Обеспечение жильем молодых семей» федеральной целевой программы «Жилище» на 2015–2020 годы (ОБ)</t>
  </si>
  <si>
    <t>040 2 02 25497 04 0002 151</t>
  </si>
  <si>
    <t>Показатели исполнения бюджета муниципального образования городской округ город Пыть-Ях за 9 месяцев 2018 года</t>
  </si>
  <si>
    <t>Налоговые и неналоговые доходы</t>
  </si>
  <si>
    <t>Налоговые доходы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</si>
  <si>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</si>
  <si>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</si>
  <si>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</si>
  <si>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</si>
  <si>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182 1 05 01012 01 0000 110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</si>
  <si>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</si>
  <si>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182 1 05 01022 01 0000 110</t>
  </si>
  <si>
    <t xml:space="preserve">Налоги на имущество </t>
  </si>
  <si>
    <t>Земельный налог с организаций,обладающих земельным участком, расположенным в границах городских округов</t>
  </si>
  <si>
    <t>Земельный налог с физических лиц,обладающих земельным участком, расположенным в границах городских округов</t>
  </si>
  <si>
    <t xml:space="preserve">Государственная пошлина 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</si>
  <si>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</si>
  <si>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</si>
  <si>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</si>
  <si>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Плата за размещение отходов производства</t>
  </si>
  <si>
    <t>048 1 12 01041 01 0000 120</t>
  </si>
  <si>
    <t>Плата за размещение твердых коммунальных отходов</t>
  </si>
  <si>
    <t>048 1 12 01042 01 0000 120</t>
  </si>
  <si>
    <t>Доходы от продажи материальных и нематериальных активов</t>
  </si>
  <si>
    <t xml:space="preserve"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
</t>
  </si>
  <si>
    <t>040 1 14 02043 04 0000 440</t>
  </si>
  <si>
    <t>Штрафы, санкции, возмещение ущерба</t>
  </si>
  <si>
    <t>600 1 16 08010 01 0000 140</t>
  </si>
  <si>
    <t>Суммы по искам о возмещении вреда, причиненного окружающей среде, подлежащие зачислению в бюджеты городских округов</t>
  </si>
  <si>
    <t>048 1 16 35020 04 0000 140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</si>
  <si>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</si>
  <si>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</si>
  <si>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на поддержку мер по обеспечению сбалансированности бюджетов</t>
  </si>
  <si>
    <t>040 2 02 19999 00 0000 151</t>
  </si>
  <si>
    <t>Прочие дотации бюджетам городских округов (ОБ)</t>
  </si>
  <si>
    <t xml:space="preserve">040 2 02 19999 04 0000 151 </t>
  </si>
  <si>
    <t>Прочие безвозмездные поступления в бюджеты городских округов</t>
  </si>
  <si>
    <t>040 2 07 04000 04 0000 180</t>
  </si>
  <si>
    <t>040 2 07 04050 04 0000 180</t>
  </si>
  <si>
    <t>Всего доходов</t>
  </si>
  <si>
    <t xml:space="preserve">Субвенции бюджетам на обеспечение жильем отдельных категорий граждан, установленных Федеральными законами от 12 января 1995 года № 5-ФЗ "О ветеранах" </t>
  </si>
  <si>
    <t xml:space="preserve">Субвенции бюджетам городских округов на осуществление полномочий по обеспечению жильем отдельных категорий граждан, установленных федеральными законами от 12 января 1995 года № 5-ФЗ «О ветеранах» 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</si>
  <si>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</si>
  <si>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Субвенции бюджетам 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</si>
  <si>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к распоряжению администрации</t>
  </si>
  <si>
    <t xml:space="preserve"> города Пыть-Яха</t>
  </si>
  <si>
    <t>Уточненный план</t>
  </si>
  <si>
    <t xml:space="preserve">от 21.11.2018 № 1947-ра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</si>
</sst>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0.0"/>
    <numFmt numFmtId="167" formatCode="0.0%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3" fillId="0" borderId="0"/>
    <xf numFmtId="164" fontId="1" fillId="0" borderId="0" applyFont="0" applyFill="0" applyBorder="0" applyAlignment="0" applyProtection="0"/>
  </cellStyleXfs>
  <cellXfs count="77">
    <xf numFmtId="0" fontId="0" fillId="0" borderId="0" xfId="0"/>
    <xf numFmtId="167" fontId="3" fillId="0" borderId="0" xfId="4" applyNumberFormat="1" applyFont="1" applyFill="1" applyBorder="1"/>
    <xf numFmtId="0" fontId="3" fillId="0" borderId="0" xfId="4" applyFont="1" applyFill="1" applyBorder="1"/>
    <xf numFmtId="0" fontId="3" fillId="0" borderId="0" xfId="4" applyFont="1" applyFill="1"/>
    <xf numFmtId="49" fontId="3" fillId="0" borderId="0" xfId="4" applyNumberFormat="1" applyFont="1" applyFill="1"/>
    <xf numFmtId="167" fontId="8" fillId="0" borderId="0" xfId="0" applyNumberFormat="1" applyFont="1" applyFill="1" applyBorder="1" applyAlignment="1">
      <alignment vertical="center" wrapText="1"/>
    </xf>
    <xf numFmtId="0" fontId="3" fillId="0" borderId="0" xfId="4" applyFont="1" applyFill="1" applyAlignment="1">
      <alignment horizontal="center"/>
    </xf>
    <xf numFmtId="49" fontId="3" fillId="0" borderId="0" xfId="4" applyNumberFormat="1" applyFont="1" applyFill="1" applyAlignment="1">
      <alignment horizontal="center"/>
    </xf>
    <xf numFmtId="4" fontId="3" fillId="0" borderId="0" xfId="4" applyNumberFormat="1" applyFont="1" applyFill="1" applyAlignment="1">
      <alignment horizontal="right"/>
    </xf>
    <xf numFmtId="165" fontId="5" fillId="0" borderId="0" xfId="4" applyNumberFormat="1" applyFont="1" applyFill="1" applyAlignment="1">
      <alignment horizontal="right"/>
    </xf>
    <xf numFmtId="0" fontId="7" fillId="0" borderId="0" xfId="0" applyFont="1" applyFill="1" applyAlignment="1">
      <alignment vertical="center" wrapText="1"/>
    </xf>
    <xf numFmtId="0" fontId="4" fillId="0" borderId="0" xfId="4" applyFont="1" applyFill="1" applyBorder="1"/>
    <xf numFmtId="0" fontId="4" fillId="0" borderId="0" xfId="4" applyFont="1" applyFill="1"/>
    <xf numFmtId="0" fontId="7" fillId="0" borderId="0" xfId="0" applyFont="1" applyFill="1" applyAlignment="1">
      <alignment horizontal="center" vertical="center" wrapText="1"/>
    </xf>
    <xf numFmtId="165" fontId="7" fillId="0" borderId="0" xfId="0" applyNumberFormat="1" applyFont="1" applyFill="1" applyAlignment="1">
      <alignment horizontal="center" vertical="center" wrapText="1"/>
    </xf>
    <xf numFmtId="167" fontId="4" fillId="0" borderId="0" xfId="4" applyNumberFormat="1" applyFont="1" applyFill="1" applyBorder="1" applyAlignment="1"/>
    <xf numFmtId="0" fontId="5" fillId="0" borderId="0" xfId="4" applyFont="1" applyFill="1" applyAlignment="1">
      <alignment horizontal="center"/>
    </xf>
    <xf numFmtId="49" fontId="4" fillId="0" borderId="0" xfId="4" applyNumberFormat="1" applyFont="1" applyFill="1" applyAlignment="1" applyProtection="1">
      <alignment horizontal="center"/>
      <protection hidden="1"/>
    </xf>
    <xf numFmtId="49" fontId="4" fillId="0" borderId="0" xfId="4" applyNumberFormat="1" applyFont="1" applyFill="1" applyAlignment="1" applyProtection="1">
      <alignment horizontal="centerContinuous"/>
      <protection hidden="1"/>
    </xf>
    <xf numFmtId="4" fontId="5" fillId="0" borderId="0" xfId="4" applyNumberFormat="1" applyFont="1" applyFill="1" applyAlignment="1">
      <alignment horizontal="right"/>
    </xf>
    <xf numFmtId="0" fontId="5" fillId="0" borderId="1" xfId="4" applyFont="1" applyFill="1" applyBorder="1" applyAlignment="1">
      <alignment horizont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4" applyNumberFormat="1" applyFont="1" applyFill="1" applyBorder="1" applyAlignment="1">
      <alignment horizontal="center" vertical="center" wrapText="1"/>
    </xf>
    <xf numFmtId="165" fontId="5" fillId="0" borderId="1" xfId="4" applyNumberFormat="1" applyFont="1" applyFill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/>
    </xf>
    <xf numFmtId="167" fontId="5" fillId="0" borderId="0" xfId="4" applyNumberFormat="1" applyFont="1" applyFill="1" applyBorder="1" applyAlignment="1"/>
    <xf numFmtId="0" fontId="5" fillId="0" borderId="0" xfId="4" applyFont="1" applyFill="1" applyBorder="1"/>
    <xf numFmtId="4" fontId="5" fillId="0" borderId="0" xfId="4" applyNumberFormat="1" applyFont="1" applyFill="1" applyBorder="1"/>
    <xf numFmtId="0" fontId="5" fillId="0" borderId="0" xfId="4" applyFont="1" applyFill="1"/>
    <xf numFmtId="49" fontId="5" fillId="0" borderId="1" xfId="4" applyNumberFormat="1" applyFont="1" applyFill="1" applyBorder="1" applyAlignment="1" applyProtection="1">
      <alignment horizontal="center" wrapText="1"/>
      <protection hidden="1"/>
    </xf>
    <xf numFmtId="4" fontId="5" fillId="0" borderId="1" xfId="4" applyNumberFormat="1" applyFont="1" applyFill="1" applyBorder="1" applyAlignment="1">
      <alignment horizontal="right"/>
    </xf>
    <xf numFmtId="166" fontId="5" fillId="0" borderId="1" xfId="4" applyNumberFormat="1" applyFont="1" applyFill="1" applyBorder="1" applyAlignment="1">
      <alignment horizontal="right" wrapText="1"/>
    </xf>
    <xf numFmtId="167" fontId="6" fillId="0" borderId="0" xfId="4" applyNumberFormat="1" applyFont="1" applyFill="1" applyBorder="1" applyAlignment="1"/>
    <xf numFmtId="0" fontId="6" fillId="0" borderId="0" xfId="4" applyFont="1" applyFill="1" applyBorder="1"/>
    <xf numFmtId="0" fontId="6" fillId="0" borderId="0" xfId="4" applyFont="1" applyFill="1"/>
    <xf numFmtId="0" fontId="6" fillId="0" borderId="1" xfId="4" applyFont="1" applyFill="1" applyBorder="1" applyAlignment="1">
      <alignment horizontal="center"/>
    </xf>
    <xf numFmtId="4" fontId="5" fillId="0" borderId="1" xfId="6" applyNumberFormat="1" applyFont="1" applyFill="1" applyBorder="1" applyAlignment="1" applyProtection="1">
      <alignment horizontal="right" wrapText="1"/>
      <protection hidden="1"/>
    </xf>
    <xf numFmtId="0" fontId="5" fillId="0" borderId="0" xfId="4" applyFont="1" applyFill="1" applyBorder="1" applyAlignment="1"/>
    <xf numFmtId="0" fontId="5" fillId="0" borderId="0" xfId="4" applyFont="1" applyFill="1" applyAlignment="1"/>
    <xf numFmtId="0" fontId="4" fillId="0" borderId="0" xfId="4" applyFont="1" applyFill="1" applyBorder="1" applyAlignment="1"/>
    <xf numFmtId="0" fontId="4" fillId="0" borderId="0" xfId="4" applyFont="1" applyFill="1" applyAlignment="1"/>
    <xf numFmtId="0" fontId="6" fillId="0" borderId="0" xfId="4" applyFont="1" applyFill="1" applyBorder="1" applyAlignment="1"/>
    <xf numFmtId="0" fontId="6" fillId="0" borderId="0" xfId="4" applyFont="1" applyFill="1" applyAlignment="1"/>
    <xf numFmtId="0" fontId="5" fillId="0" borderId="1" xfId="0" applyFont="1" applyFill="1" applyBorder="1" applyAlignment="1">
      <alignment horizontal="center" wrapText="1"/>
    </xf>
    <xf numFmtId="4" fontId="5" fillId="0" borderId="1" xfId="4" applyNumberFormat="1" applyFont="1" applyFill="1" applyBorder="1" applyAlignment="1" applyProtection="1">
      <alignment horizontal="right" wrapText="1"/>
      <protection hidden="1"/>
    </xf>
    <xf numFmtId="4" fontId="5" fillId="0" borderId="0" xfId="4" applyNumberFormat="1" applyFont="1" applyFill="1"/>
    <xf numFmtId="0" fontId="10" fillId="0" borderId="2" xfId="0" applyNumberFormat="1" applyFont="1" applyFill="1" applyBorder="1" applyAlignment="1">
      <alignment horizontal="center" wrapText="1" readingOrder="1"/>
    </xf>
    <xf numFmtId="167" fontId="5" fillId="0" borderId="0" xfId="4" applyNumberFormat="1" applyFont="1" applyFill="1" applyBorder="1"/>
    <xf numFmtId="49" fontId="5" fillId="0" borderId="0" xfId="4" applyNumberFormat="1" applyFont="1" applyFill="1" applyAlignment="1">
      <alignment horizontal="center"/>
    </xf>
    <xf numFmtId="49" fontId="5" fillId="0" borderId="0" xfId="4" applyNumberFormat="1" applyFont="1" applyFill="1"/>
    <xf numFmtId="49" fontId="5" fillId="2" borderId="1" xfId="4" applyNumberFormat="1" applyFont="1" applyFill="1" applyBorder="1" applyAlignment="1" applyProtection="1">
      <alignment horizontal="center" wrapText="1"/>
      <protection hidden="1"/>
    </xf>
    <xf numFmtId="0" fontId="5" fillId="0" borderId="0" xfId="2" applyFont="1" applyFill="1" applyAlignment="1">
      <alignment horizontal="right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4" applyNumberFormat="1" applyFont="1" applyFill="1" applyBorder="1" applyAlignment="1" applyProtection="1">
      <alignment horizontal="justify" vertical="center" wrapText="1"/>
      <protection hidden="1"/>
    </xf>
    <xf numFmtId="0" fontId="5" fillId="0" borderId="1" xfId="5" applyNumberFormat="1" applyFont="1" applyFill="1" applyBorder="1" applyAlignment="1" applyProtection="1">
      <alignment horizontal="justify" vertical="center" wrapText="1"/>
      <protection hidden="1"/>
    </xf>
    <xf numFmtId="0" fontId="5" fillId="2" borderId="1" xfId="4" applyNumberFormat="1" applyFont="1" applyFill="1" applyBorder="1" applyAlignment="1" applyProtection="1">
      <alignment horizontal="justify" vertical="center" wrapText="1"/>
      <protection hidden="1"/>
    </xf>
    <xf numFmtId="0" fontId="5" fillId="0" borderId="0" xfId="4" applyFont="1" applyFill="1" applyAlignment="1">
      <alignment horizontal="justify" vertical="center" wrapText="1"/>
    </xf>
    <xf numFmtId="1" fontId="5" fillId="2" borderId="1" xfId="0" applyNumberFormat="1" applyFont="1" applyFill="1" applyBorder="1" applyAlignment="1">
      <alignment horizontal="center"/>
    </xf>
    <xf numFmtId="4" fontId="5" fillId="2" borderId="1" xfId="4" applyNumberFormat="1" applyFont="1" applyFill="1" applyBorder="1" applyAlignment="1" applyProtection="1">
      <alignment horizontal="right" wrapText="1"/>
      <protection hidden="1"/>
    </xf>
    <xf numFmtId="166" fontId="5" fillId="2" borderId="1" xfId="4" applyNumberFormat="1" applyFont="1" applyFill="1" applyBorder="1" applyAlignment="1">
      <alignment horizontal="right" wrapText="1"/>
    </xf>
    <xf numFmtId="0" fontId="10" fillId="0" borderId="2" xfId="0" applyNumberFormat="1" applyFont="1" applyFill="1" applyBorder="1" applyAlignment="1">
      <alignment horizontal="justify" vertical="center" wrapText="1"/>
    </xf>
    <xf numFmtId="40" fontId="5" fillId="0" borderId="1" xfId="3" applyNumberFormat="1" applyFont="1" applyFill="1" applyBorder="1" applyAlignment="1" applyProtection="1">
      <alignment horizontal="justify" vertical="center" wrapText="1"/>
      <protection hidden="1"/>
    </xf>
    <xf numFmtId="49" fontId="5" fillId="0" borderId="1" xfId="4" applyNumberFormat="1" applyFont="1" applyFill="1" applyBorder="1" applyAlignment="1" applyProtection="1">
      <alignment horizontal="justify" vertical="center" wrapText="1"/>
      <protection hidden="1"/>
    </xf>
    <xf numFmtId="166" fontId="5" fillId="0" borderId="1" xfId="4" applyNumberFormat="1" applyFont="1" applyFill="1" applyBorder="1" applyAlignment="1">
      <alignment horizontal="right"/>
    </xf>
    <xf numFmtId="0" fontId="3" fillId="0" borderId="0" xfId="4" applyFont="1" applyFill="1" applyAlignment="1">
      <alignment horizontal="justify" vertical="center" wrapText="1"/>
    </xf>
    <xf numFmtId="0" fontId="7" fillId="0" borderId="0" xfId="0" applyFont="1" applyFill="1" applyAlignment="1">
      <alignment horizontal="justify" vertical="center" wrapText="1"/>
    </xf>
    <xf numFmtId="0" fontId="4" fillId="0" borderId="0" xfId="4" applyNumberFormat="1" applyFont="1" applyFill="1" applyAlignment="1" applyProtection="1">
      <alignment horizontal="justify" vertical="center" wrapText="1"/>
      <protection hidden="1"/>
    </xf>
    <xf numFmtId="167" fontId="3" fillId="0" borderId="0" xfId="0" applyNumberFormat="1" applyFont="1" applyFill="1" applyBorder="1" applyAlignment="1">
      <alignment vertical="center" wrapText="1"/>
    </xf>
    <xf numFmtId="0" fontId="11" fillId="0" borderId="0" xfId="0" applyFont="1" applyFill="1" applyAlignment="1">
      <alignment vertical="center" wrapText="1"/>
    </xf>
    <xf numFmtId="0" fontId="5" fillId="0" borderId="0" xfId="4" applyFont="1" applyFill="1" applyBorder="1" applyAlignment="1">
      <alignment horizontal="right"/>
    </xf>
    <xf numFmtId="49" fontId="5" fillId="0" borderId="0" xfId="4" applyNumberFormat="1" applyFont="1" applyFill="1" applyAlignment="1">
      <alignment horizontal="right"/>
    </xf>
    <xf numFmtId="0" fontId="11" fillId="0" borderId="0" xfId="2" applyFont="1" applyFill="1" applyAlignment="1">
      <alignment horizontal="center"/>
    </xf>
    <xf numFmtId="0" fontId="11" fillId="0" borderId="0" xfId="2" applyFont="1" applyFill="1" applyAlignment="1">
      <alignment horizontal="center" vertical="center" wrapText="1"/>
    </xf>
    <xf numFmtId="166" fontId="5" fillId="0" borderId="0" xfId="4" applyNumberFormat="1" applyFont="1" applyFill="1" applyAlignment="1">
      <alignment horizontal="right"/>
    </xf>
    <xf numFmtId="0" fontId="5" fillId="0" borderId="0" xfId="2" applyFont="1" applyFill="1" applyAlignment="1">
      <alignment horizontal="right"/>
    </xf>
    <xf numFmtId="0" fontId="5" fillId="0" borderId="0" xfId="2" applyFont="1" applyFill="1" applyAlignment="1">
      <alignment horizontal="right" vertical="center" wrapText="1"/>
    </xf>
    <xf numFmtId="0" fontId="12" fillId="0" borderId="0" xfId="0" applyFont="1" applyFill="1" applyAlignment="1">
      <alignment horizontal="right" vertical="center" wrapText="1"/>
    </xf>
  </cellXfs>
  <cellStyles count="7">
    <cellStyle name="Обычный" xfId="0" builtinId="0"/>
    <cellStyle name="Обычный 2" xfId="1"/>
    <cellStyle name="Обычный_tmp" xfId="2"/>
    <cellStyle name="Обычный_Tmp1" xfId="3"/>
    <cellStyle name="Обычный_Tmp2" xfId="4"/>
    <cellStyle name="Обычный_Роспись по видам доходов" xfId="5"/>
    <cellStyle name="Финансовый" xfId="6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76"/>
  <sheetViews>
    <sheetView tabSelected="1" topLeftCell="B115" zoomScaleNormal="100" workbookViewId="0">
      <selection activeCell="C130" sqref="C130"/>
    </sheetView>
  </sheetViews>
  <sheetFormatPr defaultColWidth="9.140625" defaultRowHeight="15.75" x14ac:dyDescent="0.25"/>
  <cols>
    <col min="1" max="1" width="4.7109375" style="6" hidden="1" customWidth="1"/>
    <col min="2" max="2" width="73.7109375" style="64" customWidth="1"/>
    <col min="3" max="3" width="30.7109375" style="7" customWidth="1"/>
    <col min="4" max="4" width="19.42578125" style="4" customWidth="1"/>
    <col min="5" max="5" width="20.85546875" style="8" customWidth="1"/>
    <col min="6" max="6" width="17.42578125" style="9" customWidth="1"/>
    <col min="7" max="7" width="10" style="1" hidden="1" customWidth="1"/>
    <col min="8" max="8" width="9.140625" style="2"/>
    <col min="9" max="9" width="14.42578125" style="2" bestFit="1" customWidth="1"/>
    <col min="10" max="18" width="9.140625" style="2"/>
    <col min="19" max="16384" width="9.140625" style="3"/>
  </cols>
  <sheetData>
    <row r="1" spans="1:18" x14ac:dyDescent="0.25">
      <c r="A1" s="73"/>
      <c r="B1" s="73"/>
      <c r="C1" s="73"/>
      <c r="D1" s="73" t="s">
        <v>137</v>
      </c>
      <c r="E1" s="73"/>
      <c r="F1" s="73"/>
    </row>
    <row r="2" spans="1:18" x14ac:dyDescent="0.25">
      <c r="A2" s="74"/>
      <c r="B2" s="74"/>
      <c r="C2" s="74"/>
      <c r="D2" s="74" t="s">
        <v>300</v>
      </c>
      <c r="E2" s="74"/>
      <c r="F2" s="74"/>
    </row>
    <row r="3" spans="1:18" x14ac:dyDescent="0.25">
      <c r="A3" s="51"/>
      <c r="B3" s="51"/>
      <c r="C3" s="51"/>
      <c r="D3" s="51"/>
      <c r="E3" s="51"/>
      <c r="F3" s="69" t="s">
        <v>301</v>
      </c>
    </row>
    <row r="4" spans="1:18" x14ac:dyDescent="0.25">
      <c r="A4" s="75"/>
      <c r="B4" s="75"/>
      <c r="C4" s="75"/>
      <c r="D4" s="70"/>
      <c r="E4" s="75" t="s">
        <v>303</v>
      </c>
      <c r="F4" s="76"/>
      <c r="G4" s="5"/>
      <c r="I4" s="3"/>
    </row>
    <row r="5" spans="1:18" x14ac:dyDescent="0.25">
      <c r="G5" s="5"/>
    </row>
    <row r="6" spans="1:18" ht="18.75" x14ac:dyDescent="0.3">
      <c r="B6" s="71" t="s">
        <v>258</v>
      </c>
      <c r="C6" s="71"/>
      <c r="D6" s="71"/>
      <c r="E6" s="71"/>
      <c r="F6" s="71"/>
      <c r="G6" s="67"/>
    </row>
    <row r="7" spans="1:18" s="28" customFormat="1" ht="18.75" x14ac:dyDescent="0.25">
      <c r="A7" s="68"/>
      <c r="B7" s="72" t="s">
        <v>210</v>
      </c>
      <c r="C7" s="72"/>
      <c r="D7" s="72"/>
      <c r="E7" s="72"/>
      <c r="F7" s="72"/>
      <c r="G7" s="47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</row>
    <row r="8" spans="1:18" s="12" customFormat="1" ht="18.75" x14ac:dyDescent="0.25">
      <c r="A8" s="10"/>
      <c r="B8" s="65"/>
      <c r="C8" s="13"/>
      <c r="D8" s="13"/>
      <c r="E8" s="13"/>
      <c r="F8" s="14"/>
      <c r="G8" s="15">
        <f t="shared" ref="G8:G25" si="0">E11/D11</f>
        <v>0.79449042366214817</v>
      </c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</row>
    <row r="9" spans="1:18" s="12" customFormat="1" x14ac:dyDescent="0.25">
      <c r="A9" s="16"/>
      <c r="B9" s="66"/>
      <c r="C9" s="17"/>
      <c r="D9" s="18"/>
      <c r="E9" s="19"/>
      <c r="F9" s="9" t="s">
        <v>211</v>
      </c>
      <c r="G9" s="15">
        <f t="shared" si="0"/>
        <v>0.75192361320755863</v>
      </c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</row>
    <row r="10" spans="1:18" s="12" customFormat="1" ht="40.15" customHeight="1" x14ac:dyDescent="0.25">
      <c r="A10" s="20" t="s">
        <v>107</v>
      </c>
      <c r="B10" s="52" t="s">
        <v>53</v>
      </c>
      <c r="C10" s="21" t="s">
        <v>110</v>
      </c>
      <c r="D10" s="21" t="s">
        <v>302</v>
      </c>
      <c r="E10" s="22" t="s">
        <v>212</v>
      </c>
      <c r="F10" s="23" t="s">
        <v>50</v>
      </c>
      <c r="G10" s="15">
        <f t="shared" si="0"/>
        <v>0.73745145032028958</v>
      </c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</row>
    <row r="11" spans="1:18" s="12" customFormat="1" x14ac:dyDescent="0.25">
      <c r="A11" s="24">
        <v>1</v>
      </c>
      <c r="B11" s="52" t="s">
        <v>259</v>
      </c>
      <c r="C11" s="29" t="s">
        <v>111</v>
      </c>
      <c r="D11" s="30">
        <f>D12+D50</f>
        <v>1171041600</v>
      </c>
      <c r="E11" s="30">
        <f>E12+E50</f>
        <v>930381336.90999985</v>
      </c>
      <c r="F11" s="31">
        <f>E11/D11*100</f>
        <v>79.449042366214812</v>
      </c>
      <c r="G11" s="15">
        <f t="shared" si="0"/>
        <v>0.73745145032028958</v>
      </c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</row>
    <row r="12" spans="1:18" s="28" customFormat="1" x14ac:dyDescent="0.25">
      <c r="A12" s="24"/>
      <c r="B12" s="52" t="s">
        <v>260</v>
      </c>
      <c r="C12" s="29"/>
      <c r="D12" s="36">
        <f>D13+D19+D25+D41+D47</f>
        <v>813413000</v>
      </c>
      <c r="E12" s="36">
        <f>E13+E19+E25+E41+E47</f>
        <v>611624441.98999989</v>
      </c>
      <c r="F12" s="31">
        <f t="shared" ref="F12:F79" si="1">E12/D12*100</f>
        <v>75.192361320755865</v>
      </c>
      <c r="G12" s="25">
        <f t="shared" si="0"/>
        <v>0.73613327739818391</v>
      </c>
      <c r="H12" s="26"/>
      <c r="I12" s="27"/>
      <c r="J12" s="26"/>
      <c r="K12" s="26"/>
      <c r="L12" s="26"/>
      <c r="M12" s="26"/>
      <c r="N12" s="26"/>
      <c r="O12" s="26"/>
      <c r="P12" s="26"/>
      <c r="Q12" s="26"/>
      <c r="R12" s="26"/>
    </row>
    <row r="13" spans="1:18" s="28" customFormat="1" x14ac:dyDescent="0.25">
      <c r="A13" s="24">
        <v>2</v>
      </c>
      <c r="B13" s="53" t="s">
        <v>261</v>
      </c>
      <c r="C13" s="29" t="s">
        <v>46</v>
      </c>
      <c r="D13" s="30">
        <f>D14</f>
        <v>588904400</v>
      </c>
      <c r="E13" s="30">
        <f>E14</f>
        <v>434288403.87999994</v>
      </c>
      <c r="F13" s="31">
        <f t="shared" si="1"/>
        <v>73.745145032028958</v>
      </c>
      <c r="G13" s="25">
        <f t="shared" si="0"/>
        <v>0.95472016287136174</v>
      </c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</row>
    <row r="14" spans="1:18" s="28" customFormat="1" x14ac:dyDescent="0.25">
      <c r="A14" s="24">
        <v>3</v>
      </c>
      <c r="B14" s="53" t="s">
        <v>112</v>
      </c>
      <c r="C14" s="29" t="s">
        <v>86</v>
      </c>
      <c r="D14" s="30">
        <f>SUM(D15:D18)</f>
        <v>588904400</v>
      </c>
      <c r="E14" s="30">
        <f>SUM(E15:E18)</f>
        <v>434288403.87999994</v>
      </c>
      <c r="F14" s="31">
        <f t="shared" si="1"/>
        <v>73.745145032028958</v>
      </c>
      <c r="G14" s="25">
        <f t="shared" si="0"/>
        <v>0.96178093023255806</v>
      </c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</row>
    <row r="15" spans="1:18" s="28" customFormat="1" ht="63" x14ac:dyDescent="0.25">
      <c r="A15" s="24">
        <v>4</v>
      </c>
      <c r="B15" s="53" t="s">
        <v>176</v>
      </c>
      <c r="C15" s="29" t="s">
        <v>97</v>
      </c>
      <c r="D15" s="30">
        <v>584367200</v>
      </c>
      <c r="E15" s="30">
        <v>430172142.13999999</v>
      </c>
      <c r="F15" s="31">
        <f t="shared" si="1"/>
        <v>73.613327739818388</v>
      </c>
      <c r="G15" s="25">
        <f t="shared" si="0"/>
        <v>0.8147644444444444</v>
      </c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</row>
    <row r="16" spans="1:18" s="12" customFormat="1" ht="110.25" x14ac:dyDescent="0.25">
      <c r="A16" s="24">
        <v>4</v>
      </c>
      <c r="B16" s="53" t="s">
        <v>65</v>
      </c>
      <c r="C16" s="29" t="s">
        <v>78</v>
      </c>
      <c r="D16" s="30">
        <v>1326200</v>
      </c>
      <c r="E16" s="30">
        <v>1266149.8799999999</v>
      </c>
      <c r="F16" s="31">
        <f t="shared" si="1"/>
        <v>95.472016287136171</v>
      </c>
      <c r="G16" s="15">
        <f t="shared" si="0"/>
        <v>0.75309373667326196</v>
      </c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</row>
    <row r="17" spans="1:18" s="12" customFormat="1" ht="47.45" customHeight="1" x14ac:dyDescent="0.25">
      <c r="A17" s="24">
        <v>4</v>
      </c>
      <c r="B17" s="53" t="s">
        <v>54</v>
      </c>
      <c r="C17" s="29" t="s">
        <v>87</v>
      </c>
      <c r="D17" s="30">
        <v>1591000</v>
      </c>
      <c r="E17" s="30">
        <v>1530193.46</v>
      </c>
      <c r="F17" s="31">
        <f t="shared" si="1"/>
        <v>96.178093023255812</v>
      </c>
      <c r="G17" s="15">
        <f t="shared" si="0"/>
        <v>0.75309373667326196</v>
      </c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</row>
    <row r="18" spans="1:18" s="28" customFormat="1" ht="78.75" x14ac:dyDescent="0.25">
      <c r="A18" s="24">
        <v>4</v>
      </c>
      <c r="B18" s="53" t="s">
        <v>177</v>
      </c>
      <c r="C18" s="29" t="s">
        <v>88</v>
      </c>
      <c r="D18" s="30">
        <v>1620000</v>
      </c>
      <c r="E18" s="30">
        <v>1319918.3999999999</v>
      </c>
      <c r="F18" s="31">
        <f t="shared" si="1"/>
        <v>81.476444444444439</v>
      </c>
      <c r="G18" s="25">
        <f t="shared" si="0"/>
        <v>0.77333265916245786</v>
      </c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</row>
    <row r="19" spans="1:18" s="28" customFormat="1" ht="31.5" x14ac:dyDescent="0.25">
      <c r="A19" s="24">
        <v>2</v>
      </c>
      <c r="B19" s="52" t="s">
        <v>262</v>
      </c>
      <c r="C19" s="29" t="s">
        <v>134</v>
      </c>
      <c r="D19" s="30">
        <f>D20</f>
        <v>10411400</v>
      </c>
      <c r="E19" s="30">
        <f>E20</f>
        <v>7840760.1299999999</v>
      </c>
      <c r="F19" s="31">
        <f t="shared" si="1"/>
        <v>75.309373667326199</v>
      </c>
      <c r="G19" s="25">
        <f t="shared" si="0"/>
        <v>0.56309399999999998</v>
      </c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</row>
    <row r="20" spans="1:18" s="28" customFormat="1" ht="31.5" x14ac:dyDescent="0.25">
      <c r="A20" s="24">
        <v>3</v>
      </c>
      <c r="B20" s="52" t="s">
        <v>135</v>
      </c>
      <c r="C20" s="29" t="s">
        <v>136</v>
      </c>
      <c r="D20" s="30">
        <f>SUM(D21:D24)</f>
        <v>10411400</v>
      </c>
      <c r="E20" s="30">
        <f>SUM(E21:E24)</f>
        <v>7840760.1299999999</v>
      </c>
      <c r="F20" s="31">
        <f t="shared" si="1"/>
        <v>75.309373667326199</v>
      </c>
      <c r="G20" s="25">
        <f t="shared" si="0"/>
        <v>0.76946783227211057</v>
      </c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</row>
    <row r="21" spans="1:18" s="28" customFormat="1" ht="63" x14ac:dyDescent="0.25">
      <c r="A21" s="24">
        <v>4</v>
      </c>
      <c r="B21" s="52" t="s">
        <v>178</v>
      </c>
      <c r="C21" s="29" t="s">
        <v>114</v>
      </c>
      <c r="D21" s="30">
        <v>4415300</v>
      </c>
      <c r="E21" s="30">
        <v>3414495.69</v>
      </c>
      <c r="F21" s="31">
        <f t="shared" si="1"/>
        <v>77.333265916245779</v>
      </c>
      <c r="G21" s="25">
        <f t="shared" si="0"/>
        <v>0.99978295424836594</v>
      </c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</row>
    <row r="22" spans="1:18" s="12" customFormat="1" ht="78.75" x14ac:dyDescent="0.25">
      <c r="A22" s="24">
        <v>4</v>
      </c>
      <c r="B22" s="52" t="s">
        <v>179</v>
      </c>
      <c r="C22" s="29" t="s">
        <v>118</v>
      </c>
      <c r="D22" s="30">
        <v>55000</v>
      </c>
      <c r="E22" s="30">
        <v>30970.17</v>
      </c>
      <c r="F22" s="31">
        <f t="shared" si="1"/>
        <v>56.309399999999997</v>
      </c>
      <c r="G22" s="15">
        <f t="shared" si="0"/>
        <v>0.92328750955738681</v>
      </c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</row>
    <row r="23" spans="1:18" s="12" customFormat="1" ht="63" x14ac:dyDescent="0.25">
      <c r="A23" s="24">
        <v>4</v>
      </c>
      <c r="B23" s="52" t="s">
        <v>0</v>
      </c>
      <c r="C23" s="29" t="s">
        <v>119</v>
      </c>
      <c r="D23" s="30">
        <v>6706100</v>
      </c>
      <c r="E23" s="30">
        <v>5160128.2300000004</v>
      </c>
      <c r="F23" s="31">
        <f t="shared" si="1"/>
        <v>76.946783227211057</v>
      </c>
      <c r="G23" s="15">
        <f t="shared" si="0"/>
        <v>0.96612629592335741</v>
      </c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</row>
    <row r="24" spans="1:18" s="28" customFormat="1" ht="63" x14ac:dyDescent="0.25">
      <c r="A24" s="24">
        <v>4</v>
      </c>
      <c r="B24" s="52" t="s">
        <v>1</v>
      </c>
      <c r="C24" s="29" t="s">
        <v>120</v>
      </c>
      <c r="D24" s="30">
        <v>-765000</v>
      </c>
      <c r="E24" s="30">
        <v>-764833.96</v>
      </c>
      <c r="F24" s="31">
        <f t="shared" si="1"/>
        <v>99.978295424836588</v>
      </c>
      <c r="G24" s="25">
        <f t="shared" si="0"/>
        <v>0.97822781166376327</v>
      </c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</row>
    <row r="25" spans="1:18" s="34" customFormat="1" x14ac:dyDescent="0.25">
      <c r="A25" s="24">
        <v>2</v>
      </c>
      <c r="B25" s="53" t="s">
        <v>263</v>
      </c>
      <c r="C25" s="29" t="s">
        <v>108</v>
      </c>
      <c r="D25" s="30">
        <f>D26+D34+D39+D38</f>
        <v>136543600</v>
      </c>
      <c r="E25" s="30">
        <f>E26+E34+E39+E38</f>
        <v>126069000.39</v>
      </c>
      <c r="F25" s="31">
        <f t="shared" si="1"/>
        <v>92.328750955738684</v>
      </c>
      <c r="G25" s="32">
        <f t="shared" si="0"/>
        <v>0.97822879988901057</v>
      </c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</row>
    <row r="26" spans="1:18" s="34" customFormat="1" ht="31.5" x14ac:dyDescent="0.25">
      <c r="A26" s="24">
        <v>3</v>
      </c>
      <c r="B26" s="53" t="s">
        <v>152</v>
      </c>
      <c r="C26" s="29" t="s">
        <v>30</v>
      </c>
      <c r="D26" s="30">
        <f>D27+D30+D33</f>
        <v>103879600</v>
      </c>
      <c r="E26" s="30">
        <f>E27+E30+E33</f>
        <v>100360813.17</v>
      </c>
      <c r="F26" s="31">
        <f t="shared" si="1"/>
        <v>96.612629592335736</v>
      </c>
      <c r="G26" s="32" t="e">
        <f>#REF!/#REF!</f>
        <v>#REF!</v>
      </c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</row>
    <row r="27" spans="1:18" s="28" customFormat="1" ht="31.5" x14ac:dyDescent="0.25">
      <c r="A27" s="24">
        <v>4</v>
      </c>
      <c r="B27" s="53" t="s">
        <v>149</v>
      </c>
      <c r="C27" s="29" t="s">
        <v>79</v>
      </c>
      <c r="D27" s="30">
        <f>D28+D29</f>
        <v>89089600</v>
      </c>
      <c r="E27" s="30">
        <f>E28</f>
        <v>87149924.450000003</v>
      </c>
      <c r="F27" s="31">
        <f t="shared" si="1"/>
        <v>97.82278116637633</v>
      </c>
      <c r="G27" s="25" t="e">
        <f>#REF!/#REF!</f>
        <v>#REF!</v>
      </c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</row>
    <row r="28" spans="1:18" s="34" customFormat="1" ht="31.5" x14ac:dyDescent="0.25">
      <c r="A28" s="35">
        <v>5</v>
      </c>
      <c r="B28" s="53" t="s">
        <v>149</v>
      </c>
      <c r="C28" s="29" t="s">
        <v>148</v>
      </c>
      <c r="D28" s="30">
        <v>89089510</v>
      </c>
      <c r="E28" s="30">
        <v>87149924.450000003</v>
      </c>
      <c r="F28" s="31">
        <f t="shared" si="1"/>
        <v>97.82287998890105</v>
      </c>
      <c r="G28" s="32">
        <f>E30/D30</f>
        <v>0.89964060378634203</v>
      </c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</row>
    <row r="29" spans="1:18" s="12" customFormat="1" ht="47.25" x14ac:dyDescent="0.25">
      <c r="A29" s="35">
        <v>5</v>
      </c>
      <c r="B29" s="52" t="s">
        <v>264</v>
      </c>
      <c r="C29" s="29" t="s">
        <v>265</v>
      </c>
      <c r="D29" s="30">
        <v>90</v>
      </c>
      <c r="E29" s="30">
        <v>90</v>
      </c>
      <c r="F29" s="31">
        <f t="shared" si="1"/>
        <v>100</v>
      </c>
      <c r="G29" s="15">
        <f>E31/D31</f>
        <v>0.89964050101419879</v>
      </c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</row>
    <row r="30" spans="1:18" s="12" customFormat="1" ht="31.5" x14ac:dyDescent="0.25">
      <c r="A30" s="35">
        <v>5</v>
      </c>
      <c r="B30" s="53" t="s">
        <v>153</v>
      </c>
      <c r="C30" s="29" t="s">
        <v>80</v>
      </c>
      <c r="D30" s="30">
        <f>SUM(D31+D32)</f>
        <v>14790000</v>
      </c>
      <c r="E30" s="30">
        <f>SUM(E31+E32)</f>
        <v>13305684.529999999</v>
      </c>
      <c r="F30" s="31">
        <f t="shared" si="1"/>
        <v>89.964060378634201</v>
      </c>
      <c r="G30" s="15" t="e">
        <f>E32/D32</f>
        <v>#DIV/0!</v>
      </c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</row>
    <row r="31" spans="1:18" s="28" customFormat="1" ht="63" x14ac:dyDescent="0.25">
      <c r="A31" s="35">
        <v>5</v>
      </c>
      <c r="B31" s="53" t="s">
        <v>213</v>
      </c>
      <c r="C31" s="29" t="s">
        <v>150</v>
      </c>
      <c r="D31" s="30">
        <v>14790000</v>
      </c>
      <c r="E31" s="30">
        <v>13305683.01</v>
      </c>
      <c r="F31" s="31">
        <f t="shared" si="1"/>
        <v>89.964050101419872</v>
      </c>
      <c r="G31" s="25" t="e">
        <f>E33/D33</f>
        <v>#DIV/0!</v>
      </c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</row>
    <row r="32" spans="1:18" s="28" customFormat="1" ht="47.25" x14ac:dyDescent="0.25">
      <c r="A32" s="24">
        <v>3</v>
      </c>
      <c r="B32" s="53" t="s">
        <v>266</v>
      </c>
      <c r="C32" s="29" t="s">
        <v>267</v>
      </c>
      <c r="D32" s="30">
        <v>0</v>
      </c>
      <c r="E32" s="30">
        <v>1.52</v>
      </c>
      <c r="F32" s="31" t="s">
        <v>167</v>
      </c>
      <c r="G32" s="25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</row>
    <row r="33" spans="1:18" s="28" customFormat="1" ht="31.5" x14ac:dyDescent="0.25">
      <c r="A33" s="24">
        <v>4</v>
      </c>
      <c r="B33" s="53" t="s">
        <v>2</v>
      </c>
      <c r="C33" s="29" t="s">
        <v>39</v>
      </c>
      <c r="D33" s="30">
        <v>0</v>
      </c>
      <c r="E33" s="30">
        <v>-94795.81</v>
      </c>
      <c r="F33" s="31" t="s">
        <v>167</v>
      </c>
      <c r="G33" s="25">
        <f t="shared" ref="G33:G39" si="2">E36/D36</f>
        <v>-9.2714285714285721E-2</v>
      </c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</row>
    <row r="34" spans="1:18" s="12" customFormat="1" x14ac:dyDescent="0.25">
      <c r="A34" s="24">
        <v>4</v>
      </c>
      <c r="B34" s="53" t="s">
        <v>138</v>
      </c>
      <c r="C34" s="29" t="s">
        <v>81</v>
      </c>
      <c r="D34" s="30">
        <f>D35+D36</f>
        <v>29625910</v>
      </c>
      <c r="E34" s="30">
        <f>E35+E36</f>
        <v>23613254.550000001</v>
      </c>
      <c r="F34" s="31">
        <f t="shared" si="1"/>
        <v>79.704740040052783</v>
      </c>
      <c r="G34" s="15">
        <f t="shared" si="2"/>
        <v>0.99999862726307331</v>
      </c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</row>
    <row r="35" spans="1:18" s="28" customFormat="1" x14ac:dyDescent="0.25">
      <c r="A35" s="24"/>
      <c r="B35" s="53" t="s">
        <v>138</v>
      </c>
      <c r="C35" s="29" t="s">
        <v>140</v>
      </c>
      <c r="D35" s="30">
        <v>29625840</v>
      </c>
      <c r="E35" s="30">
        <v>23613261.039999999</v>
      </c>
      <c r="F35" s="31">
        <f t="shared" si="1"/>
        <v>79.704950273139929</v>
      </c>
      <c r="G35" s="25">
        <f t="shared" si="2"/>
        <v>0.99999862726307331</v>
      </c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</row>
    <row r="36" spans="1:18" s="12" customFormat="1" ht="31.5" x14ac:dyDescent="0.25">
      <c r="A36" s="24"/>
      <c r="B36" s="52" t="s">
        <v>155</v>
      </c>
      <c r="C36" s="29" t="s">
        <v>154</v>
      </c>
      <c r="D36" s="30">
        <v>70</v>
      </c>
      <c r="E36" s="30">
        <v>-6.49</v>
      </c>
      <c r="F36" s="31">
        <f t="shared" si="1"/>
        <v>-9.2714285714285722</v>
      </c>
      <c r="G36" s="15">
        <f t="shared" si="2"/>
        <v>0.6443601809954751</v>
      </c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</row>
    <row r="37" spans="1:18" s="12" customFormat="1" x14ac:dyDescent="0.25">
      <c r="A37" s="24">
        <v>3</v>
      </c>
      <c r="B37" s="52" t="s">
        <v>124</v>
      </c>
      <c r="C37" s="29" t="s">
        <v>95</v>
      </c>
      <c r="D37" s="30">
        <f>D38</f>
        <v>386090</v>
      </c>
      <c r="E37" s="30">
        <f>E38</f>
        <v>386089.47</v>
      </c>
      <c r="F37" s="31">
        <f t="shared" si="1"/>
        <v>99.999862726307327</v>
      </c>
      <c r="G37" s="15">
        <f t="shared" si="2"/>
        <v>0.6443601809954751</v>
      </c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</row>
    <row r="38" spans="1:18" s="28" customFormat="1" x14ac:dyDescent="0.25">
      <c r="A38" s="24">
        <v>4</v>
      </c>
      <c r="B38" s="52" t="s">
        <v>124</v>
      </c>
      <c r="C38" s="29" t="s">
        <v>164</v>
      </c>
      <c r="D38" s="30">
        <v>386090</v>
      </c>
      <c r="E38" s="30">
        <v>386089.47</v>
      </c>
      <c r="F38" s="31">
        <f t="shared" si="1"/>
        <v>99.999862726307327</v>
      </c>
      <c r="G38" s="25">
        <f t="shared" si="2"/>
        <v>0.55485051613467773</v>
      </c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</row>
    <row r="39" spans="1:18" s="12" customFormat="1" ht="31.5" x14ac:dyDescent="0.25">
      <c r="A39" s="24">
        <v>2</v>
      </c>
      <c r="B39" s="52" t="s">
        <v>63</v>
      </c>
      <c r="C39" s="29" t="s">
        <v>62</v>
      </c>
      <c r="D39" s="30">
        <f>D40</f>
        <v>2652000</v>
      </c>
      <c r="E39" s="30">
        <f>E40</f>
        <v>1708843.2</v>
      </c>
      <c r="F39" s="31">
        <f t="shared" si="1"/>
        <v>64.43601809954751</v>
      </c>
      <c r="G39" s="15">
        <f t="shared" si="2"/>
        <v>0.45495054078413699</v>
      </c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</row>
    <row r="40" spans="1:18" s="28" customFormat="1" ht="31.5" x14ac:dyDescent="0.25">
      <c r="A40" s="24">
        <v>3</v>
      </c>
      <c r="B40" s="52" t="s">
        <v>60</v>
      </c>
      <c r="C40" s="29" t="s">
        <v>61</v>
      </c>
      <c r="D40" s="30">
        <v>2652000</v>
      </c>
      <c r="E40" s="30">
        <v>1708843.2</v>
      </c>
      <c r="F40" s="31">
        <f t="shared" si="1"/>
        <v>64.43601809954751</v>
      </c>
      <c r="G40" s="25" t="e">
        <f>#REF!/#REF!</f>
        <v>#REF!</v>
      </c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</row>
    <row r="41" spans="1:18" s="34" customFormat="1" ht="17.45" customHeight="1" x14ac:dyDescent="0.25">
      <c r="A41" s="24">
        <v>4</v>
      </c>
      <c r="B41" s="53" t="s">
        <v>268</v>
      </c>
      <c r="C41" s="29" t="s">
        <v>47</v>
      </c>
      <c r="D41" s="30">
        <f>D42+D44</f>
        <v>70853600</v>
      </c>
      <c r="E41" s="30">
        <f>E42+E44</f>
        <v>39313156.530000001</v>
      </c>
      <c r="F41" s="31">
        <f t="shared" si="1"/>
        <v>55.485051613467775</v>
      </c>
      <c r="G41" s="32">
        <f>E43/D43</f>
        <v>0.45495054078413699</v>
      </c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</row>
    <row r="42" spans="1:18" s="28" customFormat="1" x14ac:dyDescent="0.25">
      <c r="A42" s="24">
        <v>3</v>
      </c>
      <c r="B42" s="53" t="s">
        <v>139</v>
      </c>
      <c r="C42" s="29" t="s">
        <v>48</v>
      </c>
      <c r="D42" s="30">
        <f>D43</f>
        <v>7988400</v>
      </c>
      <c r="E42" s="30">
        <f>E43</f>
        <v>3634326.9</v>
      </c>
      <c r="F42" s="31">
        <f t="shared" si="1"/>
        <v>45.495054078413702</v>
      </c>
      <c r="G42" s="25" t="e">
        <f>#REF!/#REF!</f>
        <v>#REF!</v>
      </c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</row>
    <row r="43" spans="1:18" s="12" customFormat="1" ht="47.25" x14ac:dyDescent="0.25">
      <c r="A43" s="35">
        <v>5</v>
      </c>
      <c r="B43" s="54" t="s">
        <v>55</v>
      </c>
      <c r="C43" s="29" t="s">
        <v>92</v>
      </c>
      <c r="D43" s="30">
        <v>7988400</v>
      </c>
      <c r="E43" s="30">
        <v>3634326.9</v>
      </c>
      <c r="F43" s="31">
        <f t="shared" si="1"/>
        <v>45.495054078413702</v>
      </c>
      <c r="G43" s="15">
        <f>E45/D45</f>
        <v>0.58554197052667545</v>
      </c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</row>
    <row r="44" spans="1:18" s="28" customFormat="1" x14ac:dyDescent="0.25">
      <c r="A44" s="35">
        <v>5</v>
      </c>
      <c r="B44" s="53" t="s">
        <v>56</v>
      </c>
      <c r="C44" s="29" t="s">
        <v>93</v>
      </c>
      <c r="D44" s="30">
        <f>D45+D46</f>
        <v>62865200</v>
      </c>
      <c r="E44" s="30">
        <f>E45+E46</f>
        <v>35678829.630000003</v>
      </c>
      <c r="F44" s="31">
        <f t="shared" si="1"/>
        <v>56.754499516425625</v>
      </c>
      <c r="G44" s="25">
        <f>E47/D47</f>
        <v>0.61389866567164175</v>
      </c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</row>
    <row r="45" spans="1:18" s="12" customFormat="1" ht="31.5" x14ac:dyDescent="0.25">
      <c r="A45" s="24">
        <v>2</v>
      </c>
      <c r="B45" s="54" t="s">
        <v>269</v>
      </c>
      <c r="C45" s="29" t="s">
        <v>165</v>
      </c>
      <c r="D45" s="30">
        <v>58527500</v>
      </c>
      <c r="E45" s="30">
        <v>34270307.68</v>
      </c>
      <c r="F45" s="31">
        <f t="shared" si="1"/>
        <v>58.554197052667547</v>
      </c>
      <c r="G45" s="15" t="e">
        <f>#REF!/#REF!</f>
        <v>#REF!</v>
      </c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</row>
    <row r="46" spans="1:18" s="28" customFormat="1" ht="31.5" x14ac:dyDescent="0.25">
      <c r="A46" s="24">
        <v>3</v>
      </c>
      <c r="B46" s="54" t="s">
        <v>270</v>
      </c>
      <c r="C46" s="29" t="s">
        <v>166</v>
      </c>
      <c r="D46" s="30">
        <v>4337700</v>
      </c>
      <c r="E46" s="30">
        <v>1408521.95</v>
      </c>
      <c r="F46" s="31">
        <f t="shared" si="1"/>
        <v>32.471631279249365</v>
      </c>
      <c r="G46" s="25" t="e">
        <f>#REF!/#REF!</f>
        <v>#REF!</v>
      </c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</row>
    <row r="47" spans="1:18" s="34" customFormat="1" x14ac:dyDescent="0.25">
      <c r="A47" s="24">
        <v>4</v>
      </c>
      <c r="B47" s="53" t="s">
        <v>271</v>
      </c>
      <c r="C47" s="29" t="s">
        <v>147</v>
      </c>
      <c r="D47" s="30">
        <f>D48</f>
        <v>6700000</v>
      </c>
      <c r="E47" s="30">
        <f>E48</f>
        <v>4113121.06</v>
      </c>
      <c r="F47" s="31">
        <f t="shared" si="1"/>
        <v>61.389866567164177</v>
      </c>
      <c r="G47" s="32" t="e">
        <f>#REF!/#REF!</f>
        <v>#REF!</v>
      </c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</row>
    <row r="48" spans="1:18" s="12" customFormat="1" ht="31.5" x14ac:dyDescent="0.25">
      <c r="A48" s="24"/>
      <c r="B48" s="53" t="s">
        <v>89</v>
      </c>
      <c r="C48" s="29" t="s">
        <v>49</v>
      </c>
      <c r="D48" s="30">
        <f>D49</f>
        <v>6700000</v>
      </c>
      <c r="E48" s="30">
        <f>E49</f>
        <v>4113121.06</v>
      </c>
      <c r="F48" s="31">
        <f t="shared" si="1"/>
        <v>61.389866567164177</v>
      </c>
      <c r="G48" s="15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</row>
    <row r="49" spans="1:18" s="12" customFormat="1" ht="47.25" x14ac:dyDescent="0.25">
      <c r="A49" s="24">
        <v>2</v>
      </c>
      <c r="B49" s="53" t="s">
        <v>156</v>
      </c>
      <c r="C49" s="29" t="s">
        <v>43</v>
      </c>
      <c r="D49" s="30">
        <v>6700000</v>
      </c>
      <c r="E49" s="30">
        <v>4113121.06</v>
      </c>
      <c r="F49" s="31">
        <f t="shared" si="1"/>
        <v>61.389866567164177</v>
      </c>
      <c r="G49" s="15" t="e">
        <f>#REF!/#REF!</f>
        <v>#REF!</v>
      </c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</row>
    <row r="50" spans="1:18" s="12" customFormat="1" ht="18" customHeight="1" x14ac:dyDescent="0.25">
      <c r="A50" s="24"/>
      <c r="B50" s="53" t="s">
        <v>272</v>
      </c>
      <c r="C50" s="29"/>
      <c r="D50" s="30">
        <f>D51+D65+D73+D75+D85+D117</f>
        <v>357628600</v>
      </c>
      <c r="E50" s="30">
        <f>E51+E65+E73+E75+E85+E117</f>
        <v>318756894.92000002</v>
      </c>
      <c r="F50" s="31">
        <f t="shared" si="1"/>
        <v>89.130705687408678</v>
      </c>
      <c r="G50" s="15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</row>
    <row r="51" spans="1:18" s="12" customFormat="1" ht="33" customHeight="1" x14ac:dyDescent="0.25">
      <c r="A51" s="24"/>
      <c r="B51" s="53" t="s">
        <v>273</v>
      </c>
      <c r="C51" s="29" t="s">
        <v>98</v>
      </c>
      <c r="D51" s="30">
        <f>D54+D62+D52+D59</f>
        <v>296402700</v>
      </c>
      <c r="E51" s="30">
        <f>E54+E62+E52+E59</f>
        <v>265859648.49000001</v>
      </c>
      <c r="F51" s="31">
        <f t="shared" si="1"/>
        <v>89.695420618638082</v>
      </c>
      <c r="G51" s="15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</row>
    <row r="52" spans="1:18" s="28" customFormat="1" ht="63" x14ac:dyDescent="0.25">
      <c r="A52" s="24">
        <v>3</v>
      </c>
      <c r="B52" s="53" t="s">
        <v>237</v>
      </c>
      <c r="C52" s="29" t="s">
        <v>235</v>
      </c>
      <c r="D52" s="30">
        <f>SUM(D53)</f>
        <v>517550</v>
      </c>
      <c r="E52" s="30">
        <f>SUM(E53)</f>
        <v>517550.35</v>
      </c>
      <c r="F52" s="31">
        <f t="shared" si="1"/>
        <v>100.00006762631631</v>
      </c>
      <c r="G52" s="25">
        <f>E55/D55</f>
        <v>0.85909101576464286</v>
      </c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</row>
    <row r="53" spans="1:18" s="34" customFormat="1" ht="47.25" x14ac:dyDescent="0.25">
      <c r="A53" s="24">
        <v>4</v>
      </c>
      <c r="B53" s="53" t="s">
        <v>238</v>
      </c>
      <c r="C53" s="29" t="s">
        <v>236</v>
      </c>
      <c r="D53" s="30">
        <v>517550</v>
      </c>
      <c r="E53" s="30">
        <v>517550.35</v>
      </c>
      <c r="F53" s="31">
        <f t="shared" si="1"/>
        <v>100.00006762631631</v>
      </c>
      <c r="G53" s="32">
        <f>E56/D56</f>
        <v>0.85909101576464286</v>
      </c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</row>
    <row r="54" spans="1:18" s="12" customFormat="1" ht="78.75" x14ac:dyDescent="0.25">
      <c r="A54" s="35">
        <v>5</v>
      </c>
      <c r="B54" s="53" t="s">
        <v>42</v>
      </c>
      <c r="C54" s="29" t="s">
        <v>146</v>
      </c>
      <c r="D54" s="36">
        <f>D55+D57</f>
        <v>295085150</v>
      </c>
      <c r="E54" s="36">
        <f>E55+E57</f>
        <v>264696121.42000002</v>
      </c>
      <c r="F54" s="31">
        <f t="shared" si="1"/>
        <v>89.701606949722816</v>
      </c>
      <c r="G54" s="15" t="e">
        <f>#REF!/#REF!</f>
        <v>#REF!</v>
      </c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</row>
    <row r="55" spans="1:18" s="28" customFormat="1" ht="63" x14ac:dyDescent="0.25">
      <c r="A55" s="24">
        <v>4</v>
      </c>
      <c r="B55" s="53" t="s">
        <v>82</v>
      </c>
      <c r="C55" s="29" t="s">
        <v>121</v>
      </c>
      <c r="D55" s="36">
        <f>D56</f>
        <v>202665550</v>
      </c>
      <c r="E55" s="36">
        <f>E56</f>
        <v>174108153.21000001</v>
      </c>
      <c r="F55" s="31">
        <f t="shared" si="1"/>
        <v>85.90910157646428</v>
      </c>
      <c r="G55" s="25" t="e">
        <f>#REF!/#REF!</f>
        <v>#REF!</v>
      </c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</row>
    <row r="56" spans="1:18" s="34" customFormat="1" ht="78.75" x14ac:dyDescent="0.25">
      <c r="A56" s="35">
        <v>5</v>
      </c>
      <c r="B56" s="53" t="s">
        <v>141</v>
      </c>
      <c r="C56" s="29" t="s">
        <v>109</v>
      </c>
      <c r="D56" s="30">
        <v>202665550</v>
      </c>
      <c r="E56" s="30">
        <v>174108153.21000001</v>
      </c>
      <c r="F56" s="31">
        <f t="shared" si="1"/>
        <v>85.90910157646428</v>
      </c>
      <c r="G56" s="32" t="e">
        <f>#REF!/#REF!</f>
        <v>#REF!</v>
      </c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</row>
    <row r="57" spans="1:18" s="34" customFormat="1" ht="78.75" x14ac:dyDescent="0.25">
      <c r="A57" s="35"/>
      <c r="B57" s="53" t="s">
        <v>21</v>
      </c>
      <c r="C57" s="29" t="s">
        <v>33</v>
      </c>
      <c r="D57" s="30">
        <f>D58</f>
        <v>92419600</v>
      </c>
      <c r="E57" s="30">
        <f>E58</f>
        <v>90587968.209999993</v>
      </c>
      <c r="F57" s="31">
        <f t="shared" si="1"/>
        <v>98.018134908612453</v>
      </c>
      <c r="G57" s="32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</row>
    <row r="58" spans="1:18" s="34" customFormat="1" ht="63" x14ac:dyDescent="0.25">
      <c r="A58" s="35"/>
      <c r="B58" s="53" t="s">
        <v>22</v>
      </c>
      <c r="C58" s="29" t="s">
        <v>99</v>
      </c>
      <c r="D58" s="30">
        <v>92419600</v>
      </c>
      <c r="E58" s="30">
        <v>90587968.209999993</v>
      </c>
      <c r="F58" s="31">
        <f t="shared" si="1"/>
        <v>98.018134908612453</v>
      </c>
      <c r="G58" s="32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</row>
    <row r="59" spans="1:18" s="34" customFormat="1" ht="31.5" x14ac:dyDescent="0.25">
      <c r="A59" s="35"/>
      <c r="B59" s="55" t="s">
        <v>242</v>
      </c>
      <c r="C59" s="50" t="s">
        <v>243</v>
      </c>
      <c r="D59" s="30">
        <f>D60</f>
        <v>52770</v>
      </c>
      <c r="E59" s="30">
        <f>E60</f>
        <v>52766.13</v>
      </c>
      <c r="F59" s="31">
        <f>E59/D59*100</f>
        <v>99.99266628766344</v>
      </c>
      <c r="G59" s="32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</row>
    <row r="60" spans="1:18" s="12" customFormat="1" ht="47.25" x14ac:dyDescent="0.25">
      <c r="A60" s="24">
        <v>3</v>
      </c>
      <c r="B60" s="53" t="s">
        <v>244</v>
      </c>
      <c r="C60" s="29" t="s">
        <v>245</v>
      </c>
      <c r="D60" s="30">
        <f>D61</f>
        <v>52770</v>
      </c>
      <c r="E60" s="30">
        <f>E61</f>
        <v>52766.13</v>
      </c>
      <c r="F60" s="31">
        <f t="shared" si="1"/>
        <v>99.99266628766344</v>
      </c>
      <c r="G60" s="15">
        <f>E63/D63</f>
        <v>0.79387951500876563</v>
      </c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</row>
    <row r="61" spans="1:18" s="12" customFormat="1" ht="47.25" x14ac:dyDescent="0.25">
      <c r="A61" s="24">
        <v>4</v>
      </c>
      <c r="B61" s="53" t="s">
        <v>246</v>
      </c>
      <c r="C61" s="29" t="s">
        <v>247</v>
      </c>
      <c r="D61" s="30">
        <v>52770</v>
      </c>
      <c r="E61" s="30">
        <v>52766.13</v>
      </c>
      <c r="F61" s="31">
        <f t="shared" si="1"/>
        <v>99.99266628766344</v>
      </c>
      <c r="G61" s="15">
        <f>E64/D64</f>
        <v>0.79387951500876563</v>
      </c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</row>
    <row r="62" spans="1:18" s="28" customFormat="1" ht="76.150000000000006" customHeight="1" x14ac:dyDescent="0.25">
      <c r="A62" s="35">
        <v>5</v>
      </c>
      <c r="B62" s="52" t="s">
        <v>159</v>
      </c>
      <c r="C62" s="29" t="s">
        <v>100</v>
      </c>
      <c r="D62" s="30">
        <f>D63</f>
        <v>747230</v>
      </c>
      <c r="E62" s="30">
        <f>E63</f>
        <v>593210.59</v>
      </c>
      <c r="F62" s="31">
        <f t="shared" si="1"/>
        <v>79.387951500876568</v>
      </c>
      <c r="G62" s="25">
        <f>E65/D65</f>
        <v>0.56524932932072225</v>
      </c>
      <c r="H62" s="26"/>
      <c r="I62" s="26"/>
      <c r="J62" s="26"/>
      <c r="K62" s="26"/>
      <c r="L62" s="26"/>
      <c r="M62" s="26"/>
      <c r="N62" s="26"/>
      <c r="O62" s="26"/>
      <c r="P62" s="26"/>
      <c r="Q62" s="26"/>
      <c r="R62" s="26"/>
    </row>
    <row r="63" spans="1:18" s="28" customFormat="1" ht="78.75" x14ac:dyDescent="0.25">
      <c r="A63" s="24">
        <v>2</v>
      </c>
      <c r="B63" s="52" t="s">
        <v>160</v>
      </c>
      <c r="C63" s="29" t="s">
        <v>122</v>
      </c>
      <c r="D63" s="30">
        <f>D64</f>
        <v>747230</v>
      </c>
      <c r="E63" s="30">
        <f>E64</f>
        <v>593210.59</v>
      </c>
      <c r="F63" s="31">
        <f t="shared" si="1"/>
        <v>79.387951500876568</v>
      </c>
      <c r="G63" s="25" t="e">
        <f>#REF!/#REF!</f>
        <v>#REF!</v>
      </c>
      <c r="H63" s="26"/>
      <c r="I63" s="26"/>
      <c r="J63" s="26"/>
      <c r="K63" s="26"/>
      <c r="L63" s="26"/>
      <c r="M63" s="26"/>
      <c r="N63" s="26"/>
      <c r="O63" s="26"/>
      <c r="P63" s="26"/>
      <c r="Q63" s="26"/>
      <c r="R63" s="26"/>
    </row>
    <row r="64" spans="1:18" s="28" customFormat="1" ht="69" customHeight="1" x14ac:dyDescent="0.25">
      <c r="A64" s="24">
        <v>3</v>
      </c>
      <c r="B64" s="52" t="s">
        <v>161</v>
      </c>
      <c r="C64" s="29" t="s">
        <v>101</v>
      </c>
      <c r="D64" s="30">
        <v>747230</v>
      </c>
      <c r="E64" s="30">
        <v>593210.59</v>
      </c>
      <c r="F64" s="31">
        <f t="shared" si="1"/>
        <v>79.387951500876568</v>
      </c>
      <c r="G64" s="25">
        <f>E66/D66</f>
        <v>0.56524932932072225</v>
      </c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</row>
    <row r="65" spans="1:18" s="28" customFormat="1" x14ac:dyDescent="0.25">
      <c r="A65" s="24">
        <v>4</v>
      </c>
      <c r="B65" s="53" t="s">
        <v>274</v>
      </c>
      <c r="C65" s="29" t="s">
        <v>123</v>
      </c>
      <c r="D65" s="30">
        <f>D66</f>
        <v>1163000</v>
      </c>
      <c r="E65" s="30">
        <f>E66</f>
        <v>657384.97</v>
      </c>
      <c r="F65" s="31">
        <f t="shared" si="1"/>
        <v>56.524932932072225</v>
      </c>
      <c r="G65" s="25">
        <f>E67/D67</f>
        <v>0.55735531328320798</v>
      </c>
      <c r="H65" s="26"/>
      <c r="I65" s="26"/>
      <c r="J65" s="26"/>
      <c r="K65" s="26"/>
      <c r="L65" s="26"/>
      <c r="M65" s="26"/>
      <c r="N65" s="26"/>
      <c r="O65" s="26"/>
      <c r="P65" s="26"/>
      <c r="Q65" s="26"/>
      <c r="R65" s="26"/>
    </row>
    <row r="66" spans="1:18" s="12" customFormat="1" x14ac:dyDescent="0.25">
      <c r="A66" s="24">
        <v>4</v>
      </c>
      <c r="B66" s="53" t="s">
        <v>90</v>
      </c>
      <c r="C66" s="29" t="s">
        <v>51</v>
      </c>
      <c r="D66" s="30">
        <f>SUM(D67:D72)</f>
        <v>1163000</v>
      </c>
      <c r="E66" s="30">
        <f>SUM(E67:E72)</f>
        <v>657384.97</v>
      </c>
      <c r="F66" s="31">
        <f t="shared" si="1"/>
        <v>56.524932932072225</v>
      </c>
      <c r="G66" s="15">
        <f>E71/D71</f>
        <v>5.1161641791044772E-2</v>
      </c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</row>
    <row r="67" spans="1:18" s="12" customFormat="1" ht="31.5" x14ac:dyDescent="0.25">
      <c r="A67" s="24">
        <v>4</v>
      </c>
      <c r="B67" s="53" t="s">
        <v>27</v>
      </c>
      <c r="C67" s="29" t="s">
        <v>74</v>
      </c>
      <c r="D67" s="30">
        <v>399000</v>
      </c>
      <c r="E67" s="30">
        <v>222384.77</v>
      </c>
      <c r="F67" s="31">
        <f t="shared" si="1"/>
        <v>55.735531328320796</v>
      </c>
      <c r="G67" s="15">
        <f>E72/D72</f>
        <v>0</v>
      </c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</row>
    <row r="68" spans="1:18" s="12" customFormat="1" x14ac:dyDescent="0.25">
      <c r="A68" s="24"/>
      <c r="B68" s="53" t="s">
        <v>26</v>
      </c>
      <c r="C68" s="29" t="s">
        <v>25</v>
      </c>
      <c r="D68" s="30">
        <v>316000</v>
      </c>
      <c r="E68" s="30">
        <v>227919.01</v>
      </c>
      <c r="F68" s="31">
        <f t="shared" si="1"/>
        <v>72.126268987341774</v>
      </c>
      <c r="G68" s="15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</row>
    <row r="69" spans="1:18" s="38" customFormat="1" x14ac:dyDescent="0.25">
      <c r="A69" s="24"/>
      <c r="B69" s="53" t="s">
        <v>24</v>
      </c>
      <c r="C69" s="29" t="s">
        <v>23</v>
      </c>
      <c r="D69" s="30">
        <v>0</v>
      </c>
      <c r="E69" s="30">
        <v>0</v>
      </c>
      <c r="F69" s="31" t="s">
        <v>167</v>
      </c>
      <c r="G69" s="25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</row>
    <row r="70" spans="1:18" s="38" customFormat="1" x14ac:dyDescent="0.25">
      <c r="A70" s="24"/>
      <c r="B70" s="56" t="s">
        <v>275</v>
      </c>
      <c r="C70" s="29" t="s">
        <v>276</v>
      </c>
      <c r="D70" s="30">
        <v>300000</v>
      </c>
      <c r="E70" s="30">
        <v>203653.36</v>
      </c>
      <c r="F70" s="31">
        <f t="shared" si="1"/>
        <v>67.884453333333326</v>
      </c>
      <c r="G70" s="25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</row>
    <row r="71" spans="1:18" s="40" customFormat="1" x14ac:dyDescent="0.25">
      <c r="A71" s="24">
        <v>2</v>
      </c>
      <c r="B71" s="53" t="s">
        <v>277</v>
      </c>
      <c r="C71" s="29" t="s">
        <v>278</v>
      </c>
      <c r="D71" s="30">
        <v>67000</v>
      </c>
      <c r="E71" s="30">
        <v>3427.83</v>
      </c>
      <c r="F71" s="31">
        <f t="shared" si="1"/>
        <v>5.1161641791044774</v>
      </c>
      <c r="G71" s="15">
        <f t="shared" ref="G71:G81" si="3">E74/D74</f>
        <v>0.73084367045154475</v>
      </c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</row>
    <row r="72" spans="1:18" s="38" customFormat="1" ht="31.5" x14ac:dyDescent="0.25">
      <c r="A72" s="24">
        <v>3</v>
      </c>
      <c r="B72" s="53" t="s">
        <v>214</v>
      </c>
      <c r="C72" s="29" t="s">
        <v>215</v>
      </c>
      <c r="D72" s="30">
        <v>81000</v>
      </c>
      <c r="E72" s="30">
        <v>0</v>
      </c>
      <c r="F72" s="31">
        <f t="shared" si="1"/>
        <v>0</v>
      </c>
      <c r="G72" s="25">
        <f t="shared" si="3"/>
        <v>0.94920031222323675</v>
      </c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</row>
    <row r="73" spans="1:18" s="42" customFormat="1" ht="18.600000000000001" customHeight="1" x14ac:dyDescent="0.25">
      <c r="A73" s="24">
        <v>4</v>
      </c>
      <c r="B73" s="52" t="s">
        <v>171</v>
      </c>
      <c r="C73" s="29" t="s">
        <v>168</v>
      </c>
      <c r="D73" s="30">
        <f>D74</f>
        <v>1893500</v>
      </c>
      <c r="E73" s="30">
        <f>E74</f>
        <v>1383852.49</v>
      </c>
      <c r="F73" s="31">
        <f t="shared" si="1"/>
        <v>73.08436704515448</v>
      </c>
      <c r="G73" s="32">
        <f t="shared" si="3"/>
        <v>0.9187433721672319</v>
      </c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</row>
    <row r="74" spans="1:18" s="12" customFormat="1" x14ac:dyDescent="0.25">
      <c r="A74" s="24">
        <v>3</v>
      </c>
      <c r="B74" s="52" t="s">
        <v>170</v>
      </c>
      <c r="C74" s="29" t="s">
        <v>169</v>
      </c>
      <c r="D74" s="30">
        <v>1893500</v>
      </c>
      <c r="E74" s="30">
        <v>1383852.49</v>
      </c>
      <c r="F74" s="31">
        <f t="shared" si="1"/>
        <v>73.08436704515448</v>
      </c>
      <c r="G74" s="15">
        <f t="shared" si="3"/>
        <v>0.9187433721672319</v>
      </c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</row>
    <row r="75" spans="1:18" s="28" customFormat="1" x14ac:dyDescent="0.25">
      <c r="A75" s="24">
        <v>4</v>
      </c>
      <c r="B75" s="53" t="s">
        <v>279</v>
      </c>
      <c r="C75" s="29" t="s">
        <v>145</v>
      </c>
      <c r="D75" s="30">
        <f>D76+D78+D82</f>
        <v>51149300</v>
      </c>
      <c r="E75" s="30">
        <f>E76+E78+E82</f>
        <v>48550931.530000001</v>
      </c>
      <c r="F75" s="31">
        <f t="shared" si="1"/>
        <v>94.920031222323672</v>
      </c>
      <c r="G75" s="25">
        <f t="shared" si="3"/>
        <v>0.99993147221758361</v>
      </c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</row>
    <row r="76" spans="1:18" s="34" customFormat="1" x14ac:dyDescent="0.25">
      <c r="A76" s="35">
        <v>5</v>
      </c>
      <c r="B76" s="53" t="s">
        <v>91</v>
      </c>
      <c r="C76" s="29" t="s">
        <v>75</v>
      </c>
      <c r="D76" s="30">
        <f>D77</f>
        <v>31965200</v>
      </c>
      <c r="E76" s="30">
        <f>E77</f>
        <v>29367815.640000001</v>
      </c>
      <c r="F76" s="31">
        <f t="shared" si="1"/>
        <v>91.874337216723191</v>
      </c>
      <c r="G76" s="32">
        <f t="shared" si="3"/>
        <v>0.99993147221758361</v>
      </c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</row>
    <row r="77" spans="1:18" s="12" customFormat="1" ht="31.5" x14ac:dyDescent="0.25">
      <c r="A77" s="24">
        <v>3</v>
      </c>
      <c r="B77" s="53" t="s">
        <v>125</v>
      </c>
      <c r="C77" s="29" t="s">
        <v>144</v>
      </c>
      <c r="D77" s="30">
        <v>31965200</v>
      </c>
      <c r="E77" s="30">
        <v>29367815.640000001</v>
      </c>
      <c r="F77" s="31">
        <f t="shared" si="1"/>
        <v>91.874337216723191</v>
      </c>
      <c r="G77" s="15">
        <f t="shared" si="3"/>
        <v>0.99993055915244267</v>
      </c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</row>
    <row r="78" spans="1:18" s="40" customFormat="1" ht="78.75" x14ac:dyDescent="0.25">
      <c r="A78" s="24">
        <v>4</v>
      </c>
      <c r="B78" s="53" t="s">
        <v>69</v>
      </c>
      <c r="C78" s="29" t="s">
        <v>70</v>
      </c>
      <c r="D78" s="30">
        <f>D79</f>
        <v>13773100</v>
      </c>
      <c r="E78" s="30">
        <f>E79</f>
        <v>13772156.16</v>
      </c>
      <c r="F78" s="31">
        <f t="shared" si="1"/>
        <v>99.993147221758363</v>
      </c>
      <c r="G78" s="15">
        <f t="shared" si="3"/>
        <v>1</v>
      </c>
      <c r="H78" s="39"/>
      <c r="I78" s="39"/>
      <c r="J78" s="39"/>
      <c r="K78" s="39"/>
      <c r="L78" s="39"/>
      <c r="M78" s="39"/>
      <c r="N78" s="39"/>
      <c r="O78" s="39"/>
      <c r="P78" s="39"/>
      <c r="Q78" s="39"/>
      <c r="R78" s="39"/>
    </row>
    <row r="79" spans="1:18" s="28" customFormat="1" ht="78.75" x14ac:dyDescent="0.25">
      <c r="A79" s="35">
        <v>5</v>
      </c>
      <c r="B79" s="53" t="s">
        <v>71</v>
      </c>
      <c r="C79" s="29" t="s">
        <v>72</v>
      </c>
      <c r="D79" s="30">
        <f>D80+D81</f>
        <v>13773100</v>
      </c>
      <c r="E79" s="30">
        <f>E80+E81</f>
        <v>13772156.16</v>
      </c>
      <c r="F79" s="31">
        <f t="shared" si="1"/>
        <v>99.993147221758363</v>
      </c>
      <c r="G79" s="25">
        <f t="shared" si="3"/>
        <v>0.999992557752726</v>
      </c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6"/>
    </row>
    <row r="80" spans="1:18" s="28" customFormat="1" ht="78.75" x14ac:dyDescent="0.25">
      <c r="A80" s="24">
        <v>2</v>
      </c>
      <c r="B80" s="53" t="s">
        <v>66</v>
      </c>
      <c r="C80" s="29" t="s">
        <v>73</v>
      </c>
      <c r="D80" s="30">
        <v>13592000</v>
      </c>
      <c r="E80" s="30">
        <v>13591056.16</v>
      </c>
      <c r="F80" s="31">
        <f>E80/D80*100</f>
        <v>99.99305591524427</v>
      </c>
      <c r="G80" s="25">
        <f t="shared" si="3"/>
        <v>0.999992557752726</v>
      </c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6"/>
    </row>
    <row r="81" spans="1:19" s="12" customFormat="1" ht="87.6" customHeight="1" x14ac:dyDescent="0.25">
      <c r="A81" s="24">
        <v>3</v>
      </c>
      <c r="B81" s="53" t="s">
        <v>280</v>
      </c>
      <c r="C81" s="29" t="s">
        <v>281</v>
      </c>
      <c r="D81" s="30">
        <v>181100</v>
      </c>
      <c r="E81" s="30">
        <v>181100</v>
      </c>
      <c r="F81" s="31">
        <f>E81/D81*100</f>
        <v>100</v>
      </c>
      <c r="G81" s="15">
        <f t="shared" si="3"/>
        <v>0.999992557752726</v>
      </c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</row>
    <row r="82" spans="1:19" s="12" customFormat="1" ht="47.25" x14ac:dyDescent="0.25">
      <c r="A82" s="24">
        <v>4</v>
      </c>
      <c r="B82" s="53" t="s">
        <v>76</v>
      </c>
      <c r="C82" s="29" t="s">
        <v>143</v>
      </c>
      <c r="D82" s="30">
        <f>D83</f>
        <v>5411000</v>
      </c>
      <c r="E82" s="30">
        <f>E83</f>
        <v>5410959.7300000004</v>
      </c>
      <c r="F82" s="31">
        <f t="shared" ref="F82:F156" si="4">E82/D82*100</f>
        <v>99.999255775272601</v>
      </c>
      <c r="G82" s="15" t="e">
        <f>#REF!/#REF!</f>
        <v>#REF!</v>
      </c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</row>
    <row r="83" spans="1:19" s="28" customFormat="1" ht="31.5" x14ac:dyDescent="0.25">
      <c r="A83" s="24">
        <v>4</v>
      </c>
      <c r="B83" s="53" t="s">
        <v>28</v>
      </c>
      <c r="C83" s="29" t="s">
        <v>77</v>
      </c>
      <c r="D83" s="30">
        <f>D84</f>
        <v>5411000</v>
      </c>
      <c r="E83" s="30">
        <f>E84</f>
        <v>5410959.7300000004</v>
      </c>
      <c r="F83" s="31">
        <f t="shared" si="4"/>
        <v>99.999255775272601</v>
      </c>
      <c r="G83" s="25" t="e">
        <f>#REF!/#REF!</f>
        <v>#REF!</v>
      </c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</row>
    <row r="84" spans="1:19" s="28" customFormat="1" ht="47.25" x14ac:dyDescent="0.25">
      <c r="A84" s="24">
        <v>3</v>
      </c>
      <c r="B84" s="52" t="s">
        <v>151</v>
      </c>
      <c r="C84" s="29" t="s">
        <v>142</v>
      </c>
      <c r="D84" s="30">
        <v>5411000</v>
      </c>
      <c r="E84" s="30">
        <v>5410959.7300000004</v>
      </c>
      <c r="F84" s="31">
        <f t="shared" si="4"/>
        <v>99.999255775272601</v>
      </c>
      <c r="G84" s="25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26"/>
    </row>
    <row r="85" spans="1:19" s="28" customFormat="1" x14ac:dyDescent="0.25">
      <c r="A85" s="24"/>
      <c r="B85" s="53" t="s">
        <v>282</v>
      </c>
      <c r="C85" s="29" t="s">
        <v>40</v>
      </c>
      <c r="D85" s="30">
        <f>D86+D89+D90+D91+D94+D96+D97+D98+D99+D106+D109+D104+D107+D93+D95+D103+D102+D108+D92+D105</f>
        <v>4338960</v>
      </c>
      <c r="E85" s="30">
        <f>E86+E89+E90+E91+E94+E96+E97+E98+E99+E106+E109+E104+E107+E93+E95+E103+E102+E108+E92+E105</f>
        <v>3698538.51</v>
      </c>
      <c r="F85" s="31">
        <f t="shared" si="4"/>
        <v>85.240207561258913</v>
      </c>
      <c r="G85" s="25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6"/>
    </row>
    <row r="86" spans="1:19" s="28" customFormat="1" ht="31.5" x14ac:dyDescent="0.25">
      <c r="A86" s="24"/>
      <c r="B86" s="53" t="s">
        <v>41</v>
      </c>
      <c r="C86" s="29" t="s">
        <v>85</v>
      </c>
      <c r="D86" s="36">
        <f>D87+D88</f>
        <v>16000</v>
      </c>
      <c r="E86" s="36">
        <f>E87+E88</f>
        <v>1257.1099999999999</v>
      </c>
      <c r="F86" s="31">
        <f t="shared" si="4"/>
        <v>7.8569374999999999</v>
      </c>
      <c r="G86" s="25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</row>
    <row r="87" spans="1:19" s="28" customFormat="1" ht="63" x14ac:dyDescent="0.25">
      <c r="A87" s="24"/>
      <c r="B87" s="53" t="s">
        <v>126</v>
      </c>
      <c r="C87" s="29" t="s">
        <v>83</v>
      </c>
      <c r="D87" s="30">
        <v>11000</v>
      </c>
      <c r="E87" s="30">
        <v>2608.7199999999998</v>
      </c>
      <c r="F87" s="31">
        <f t="shared" si="4"/>
        <v>23.71563636363636</v>
      </c>
      <c r="G87" s="25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</row>
    <row r="88" spans="1:19" s="28" customFormat="1" ht="47.25" x14ac:dyDescent="0.25">
      <c r="A88" s="24"/>
      <c r="B88" s="53" t="s">
        <v>31</v>
      </c>
      <c r="C88" s="29" t="s">
        <v>84</v>
      </c>
      <c r="D88" s="30">
        <v>5000</v>
      </c>
      <c r="E88" s="30">
        <v>-1351.61</v>
      </c>
      <c r="F88" s="31">
        <f t="shared" si="4"/>
        <v>-27.0322</v>
      </c>
      <c r="G88" s="25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</row>
    <row r="89" spans="1:19" s="28" customFormat="1" ht="63" x14ac:dyDescent="0.25">
      <c r="A89" s="24"/>
      <c r="B89" s="53" t="s">
        <v>57</v>
      </c>
      <c r="C89" s="29" t="s">
        <v>44</v>
      </c>
      <c r="D89" s="30">
        <v>4000</v>
      </c>
      <c r="E89" s="30">
        <v>3500</v>
      </c>
      <c r="F89" s="31">
        <f t="shared" si="4"/>
        <v>87.5</v>
      </c>
      <c r="G89" s="25"/>
      <c r="H89" s="26"/>
      <c r="I89" s="26"/>
      <c r="J89" s="26"/>
      <c r="K89" s="26"/>
      <c r="L89" s="26"/>
      <c r="M89" s="26"/>
      <c r="N89" s="26"/>
      <c r="O89" s="26"/>
      <c r="P89" s="26"/>
      <c r="Q89" s="26"/>
      <c r="R89" s="26"/>
    </row>
    <row r="90" spans="1:19" s="12" customFormat="1" ht="48.6" customHeight="1" x14ac:dyDescent="0.25">
      <c r="A90" s="24">
        <v>4</v>
      </c>
      <c r="B90" s="52" t="s">
        <v>58</v>
      </c>
      <c r="C90" s="29" t="s">
        <v>163</v>
      </c>
      <c r="D90" s="30">
        <v>100000</v>
      </c>
      <c r="E90" s="30">
        <v>32760.16</v>
      </c>
      <c r="F90" s="31">
        <f t="shared" si="4"/>
        <v>32.760159999999999</v>
      </c>
      <c r="G90" s="15">
        <f>E93/D93</f>
        <v>1</v>
      </c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</row>
    <row r="91" spans="1:19" s="34" customFormat="1" ht="47.25" x14ac:dyDescent="0.25">
      <c r="A91" s="24">
        <v>3</v>
      </c>
      <c r="B91" s="52" t="s">
        <v>58</v>
      </c>
      <c r="C91" s="29" t="s">
        <v>59</v>
      </c>
      <c r="D91" s="30">
        <v>120000</v>
      </c>
      <c r="E91" s="30">
        <v>60000</v>
      </c>
      <c r="F91" s="31">
        <f t="shared" si="4"/>
        <v>50</v>
      </c>
      <c r="G91" s="32">
        <f>E95/D95</f>
        <v>0.99966328671328664</v>
      </c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</row>
    <row r="92" spans="1:19" s="34" customFormat="1" ht="47.25" x14ac:dyDescent="0.25">
      <c r="A92" s="24"/>
      <c r="B92" s="53" t="s">
        <v>58</v>
      </c>
      <c r="C92" s="29" t="s">
        <v>283</v>
      </c>
      <c r="D92" s="30">
        <v>10000</v>
      </c>
      <c r="E92" s="30">
        <v>10000</v>
      </c>
      <c r="F92" s="31">
        <f t="shared" si="4"/>
        <v>100</v>
      </c>
      <c r="G92" s="32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</row>
    <row r="93" spans="1:19" s="12" customFormat="1" ht="47.25" x14ac:dyDescent="0.25">
      <c r="A93" s="24">
        <v>3</v>
      </c>
      <c r="B93" s="53" t="s">
        <v>3</v>
      </c>
      <c r="C93" s="29" t="s">
        <v>239</v>
      </c>
      <c r="D93" s="30">
        <v>5000</v>
      </c>
      <c r="E93" s="30">
        <v>5000</v>
      </c>
      <c r="F93" s="31">
        <f t="shared" si="4"/>
        <v>100</v>
      </c>
      <c r="G93" s="15">
        <f>E99/D99</f>
        <v>0.40857142857142859</v>
      </c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</row>
    <row r="94" spans="1:19" s="12" customFormat="1" ht="47.25" x14ac:dyDescent="0.25">
      <c r="A94" s="24">
        <v>4</v>
      </c>
      <c r="B94" s="53" t="s">
        <v>3</v>
      </c>
      <c r="C94" s="29" t="s">
        <v>4</v>
      </c>
      <c r="D94" s="30">
        <v>5000</v>
      </c>
      <c r="E94" s="30">
        <v>0</v>
      </c>
      <c r="F94" s="31">
        <f t="shared" si="4"/>
        <v>0</v>
      </c>
      <c r="G94" s="15">
        <f>E102/D102</f>
        <v>1</v>
      </c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</row>
    <row r="95" spans="1:19" s="28" customFormat="1" ht="47.25" x14ac:dyDescent="0.25">
      <c r="A95" s="35">
        <v>5</v>
      </c>
      <c r="B95" s="53" t="s">
        <v>248</v>
      </c>
      <c r="C95" s="29" t="s">
        <v>249</v>
      </c>
      <c r="D95" s="30">
        <v>28600</v>
      </c>
      <c r="E95" s="30">
        <v>28590.37</v>
      </c>
      <c r="F95" s="31">
        <f t="shared" si="4"/>
        <v>99.966328671328668</v>
      </c>
      <c r="G95" s="25">
        <f>E103/D103</f>
        <v>0.99988221217761231</v>
      </c>
      <c r="H95" s="26"/>
      <c r="I95" s="26"/>
      <c r="J95" s="26"/>
      <c r="K95" s="26"/>
      <c r="L95" s="26"/>
      <c r="M95" s="26"/>
      <c r="N95" s="26"/>
      <c r="O95" s="26"/>
      <c r="P95" s="26"/>
      <c r="Q95" s="26"/>
      <c r="R95" s="26"/>
    </row>
    <row r="96" spans="1:19" s="28" customFormat="1" ht="19.149999999999999" customHeight="1" x14ac:dyDescent="0.25">
      <c r="A96" s="35"/>
      <c r="B96" s="53" t="s">
        <v>127</v>
      </c>
      <c r="C96" s="29" t="s">
        <v>67</v>
      </c>
      <c r="D96" s="30">
        <v>178500</v>
      </c>
      <c r="E96" s="30">
        <v>85000</v>
      </c>
      <c r="F96" s="31">
        <f t="shared" si="4"/>
        <v>47.619047619047613</v>
      </c>
      <c r="G96" s="25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</row>
    <row r="97" spans="1:18" s="28" customFormat="1" ht="47.25" x14ac:dyDescent="0.25">
      <c r="A97" s="35"/>
      <c r="B97" s="53" t="s">
        <v>34</v>
      </c>
      <c r="C97" s="29" t="s">
        <v>32</v>
      </c>
      <c r="D97" s="30">
        <v>798000</v>
      </c>
      <c r="E97" s="30">
        <v>798000</v>
      </c>
      <c r="F97" s="31">
        <f t="shared" si="4"/>
        <v>100</v>
      </c>
      <c r="G97" s="25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</row>
    <row r="98" spans="1:18" s="34" customFormat="1" ht="47.25" x14ac:dyDescent="0.25">
      <c r="A98" s="24">
        <v>3</v>
      </c>
      <c r="B98" s="53" t="s">
        <v>34</v>
      </c>
      <c r="C98" s="29" t="s">
        <v>5</v>
      </c>
      <c r="D98" s="30">
        <v>2000</v>
      </c>
      <c r="E98" s="30">
        <v>2000</v>
      </c>
      <c r="F98" s="31" t="s">
        <v>167</v>
      </c>
      <c r="G98" s="32">
        <f>E103/D103</f>
        <v>0.99988221217761231</v>
      </c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</row>
    <row r="99" spans="1:18" s="34" customFormat="1" ht="31.5" x14ac:dyDescent="0.25">
      <c r="A99" s="24">
        <v>3</v>
      </c>
      <c r="B99" s="53" t="s">
        <v>129</v>
      </c>
      <c r="C99" s="29" t="s">
        <v>128</v>
      </c>
      <c r="D99" s="30">
        <f>SUM(D100)</f>
        <v>175000</v>
      </c>
      <c r="E99" s="30">
        <f>SUM(E100)</f>
        <v>71500</v>
      </c>
      <c r="F99" s="31">
        <f t="shared" si="4"/>
        <v>40.857142857142861</v>
      </c>
      <c r="G99" s="32">
        <f>E104/D104</f>
        <v>1</v>
      </c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</row>
    <row r="100" spans="1:18" s="34" customFormat="1" ht="47.25" x14ac:dyDescent="0.25">
      <c r="A100" s="24"/>
      <c r="B100" s="53" t="s">
        <v>131</v>
      </c>
      <c r="C100" s="29" t="s">
        <v>130</v>
      </c>
      <c r="D100" s="30">
        <f>D101</f>
        <v>175000</v>
      </c>
      <c r="E100" s="30">
        <f>E101</f>
        <v>71500</v>
      </c>
      <c r="F100" s="31">
        <f t="shared" si="4"/>
        <v>40.857142857142861</v>
      </c>
      <c r="G100" s="32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</row>
    <row r="101" spans="1:18" s="34" customFormat="1" ht="47.25" x14ac:dyDescent="0.25">
      <c r="A101" s="24"/>
      <c r="B101" s="52" t="s">
        <v>132</v>
      </c>
      <c r="C101" s="43" t="s">
        <v>113</v>
      </c>
      <c r="D101" s="30">
        <v>175000</v>
      </c>
      <c r="E101" s="30">
        <v>71500</v>
      </c>
      <c r="F101" s="31">
        <f t="shared" si="4"/>
        <v>40.857142857142861</v>
      </c>
      <c r="G101" s="32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</row>
    <row r="102" spans="1:18" s="34" customFormat="1" ht="31.5" x14ac:dyDescent="0.25">
      <c r="A102" s="24">
        <v>3</v>
      </c>
      <c r="B102" s="53" t="s">
        <v>6</v>
      </c>
      <c r="C102" s="29" t="s">
        <v>7</v>
      </c>
      <c r="D102" s="30">
        <v>41500</v>
      </c>
      <c r="E102" s="30">
        <v>41500</v>
      </c>
      <c r="F102" s="31">
        <f t="shared" si="4"/>
        <v>100</v>
      </c>
      <c r="G102" s="32">
        <f>E105/D105</f>
        <v>1</v>
      </c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</row>
    <row r="103" spans="1:18" s="34" customFormat="1" ht="63" x14ac:dyDescent="0.25">
      <c r="A103" s="24">
        <v>4</v>
      </c>
      <c r="B103" s="53" t="s">
        <v>225</v>
      </c>
      <c r="C103" s="29" t="s">
        <v>250</v>
      </c>
      <c r="D103" s="30">
        <v>37610</v>
      </c>
      <c r="E103" s="30">
        <v>37605.57</v>
      </c>
      <c r="F103" s="31">
        <f t="shared" si="4"/>
        <v>99.988221217761236</v>
      </c>
      <c r="G103" s="32">
        <f>E106/D106</f>
        <v>0.88814703980099496</v>
      </c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</row>
    <row r="104" spans="1:18" s="34" customFormat="1" ht="63" x14ac:dyDescent="0.25">
      <c r="A104" s="35">
        <v>4</v>
      </c>
      <c r="B104" s="53" t="s">
        <v>225</v>
      </c>
      <c r="C104" s="29" t="s">
        <v>226</v>
      </c>
      <c r="D104" s="30">
        <v>33000</v>
      </c>
      <c r="E104" s="30">
        <v>33000</v>
      </c>
      <c r="F104" s="31">
        <f t="shared" si="4"/>
        <v>100</v>
      </c>
      <c r="G104" s="32">
        <f>E108/D108</f>
        <v>0.98461538461538467</v>
      </c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</row>
    <row r="105" spans="1:18" s="34" customFormat="1" ht="31.5" x14ac:dyDescent="0.25">
      <c r="A105" s="35">
        <v>4</v>
      </c>
      <c r="B105" s="53" t="s">
        <v>284</v>
      </c>
      <c r="C105" s="29" t="s">
        <v>285</v>
      </c>
      <c r="D105" s="30">
        <v>955150</v>
      </c>
      <c r="E105" s="30">
        <v>955150</v>
      </c>
      <c r="F105" s="31">
        <f t="shared" si="4"/>
        <v>100</v>
      </c>
      <c r="G105" s="32" t="e">
        <f>#REF!/#REF!</f>
        <v>#REF!</v>
      </c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</row>
    <row r="106" spans="1:18" s="34" customFormat="1" ht="63" x14ac:dyDescent="0.25">
      <c r="A106" s="35">
        <v>4</v>
      </c>
      <c r="B106" s="53" t="s">
        <v>64</v>
      </c>
      <c r="C106" s="29" t="s">
        <v>68</v>
      </c>
      <c r="D106" s="30">
        <v>402000</v>
      </c>
      <c r="E106" s="30">
        <v>357035.11</v>
      </c>
      <c r="F106" s="31">
        <f t="shared" si="4"/>
        <v>88.814703980099495</v>
      </c>
      <c r="G106" s="32" t="e">
        <f>#REF!/#REF!</f>
        <v>#REF!</v>
      </c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</row>
    <row r="107" spans="1:18" s="34" customFormat="1" ht="63" x14ac:dyDescent="0.25">
      <c r="A107" s="35">
        <v>4</v>
      </c>
      <c r="B107" s="53" t="s">
        <v>64</v>
      </c>
      <c r="C107" s="29" t="s">
        <v>251</v>
      </c>
      <c r="D107" s="30">
        <v>10000</v>
      </c>
      <c r="E107" s="30">
        <v>10000</v>
      </c>
      <c r="F107" s="31">
        <f t="shared" si="4"/>
        <v>100</v>
      </c>
      <c r="G107" s="32" t="e">
        <f>#REF!/#REF!</f>
        <v>#REF!</v>
      </c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</row>
    <row r="108" spans="1:18" s="34" customFormat="1" ht="63" x14ac:dyDescent="0.25">
      <c r="A108" s="35">
        <v>4</v>
      </c>
      <c r="B108" s="53" t="s">
        <v>64</v>
      </c>
      <c r="C108" s="29" t="s">
        <v>228</v>
      </c>
      <c r="D108" s="30">
        <v>39000</v>
      </c>
      <c r="E108" s="30">
        <v>38400</v>
      </c>
      <c r="F108" s="31">
        <f t="shared" si="4"/>
        <v>98.461538461538467</v>
      </c>
      <c r="G108" s="32" t="e">
        <f>#REF!/#REF!</f>
        <v>#REF!</v>
      </c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</row>
    <row r="109" spans="1:18" s="34" customFormat="1" ht="31.5" x14ac:dyDescent="0.25">
      <c r="A109" s="35"/>
      <c r="B109" s="53" t="s">
        <v>35</v>
      </c>
      <c r="C109" s="29" t="s">
        <v>36</v>
      </c>
      <c r="D109" s="36">
        <f>D110</f>
        <v>1378600</v>
      </c>
      <c r="E109" s="36">
        <f>E110</f>
        <v>1128240.19</v>
      </c>
      <c r="F109" s="31">
        <f t="shared" si="4"/>
        <v>81.83956114899172</v>
      </c>
      <c r="G109" s="32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</row>
    <row r="110" spans="1:18" s="12" customFormat="1" ht="31.5" x14ac:dyDescent="0.25">
      <c r="A110" s="24">
        <v>2</v>
      </c>
      <c r="B110" s="53" t="s">
        <v>37</v>
      </c>
      <c r="C110" s="29" t="s">
        <v>162</v>
      </c>
      <c r="D110" s="30">
        <f>SUM(D111:D116)</f>
        <v>1378600</v>
      </c>
      <c r="E110" s="30">
        <f>SUM(E111:E116)</f>
        <v>1128240.19</v>
      </c>
      <c r="F110" s="31">
        <f t="shared" si="4"/>
        <v>81.83956114899172</v>
      </c>
      <c r="G110" s="15">
        <f>E113/D113</f>
        <v>0.83588805460750859</v>
      </c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</row>
    <row r="111" spans="1:18" s="12" customFormat="1" ht="31.5" x14ac:dyDescent="0.25">
      <c r="A111" s="24"/>
      <c r="B111" s="53" t="s">
        <v>37</v>
      </c>
      <c r="C111" s="29" t="s">
        <v>102</v>
      </c>
      <c r="D111" s="30">
        <v>600000</v>
      </c>
      <c r="E111" s="30">
        <v>569988.05000000005</v>
      </c>
      <c r="F111" s="31">
        <f t="shared" si="4"/>
        <v>94.998008333333345</v>
      </c>
      <c r="G111" s="15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</row>
    <row r="112" spans="1:18" s="12" customFormat="1" ht="31.5" x14ac:dyDescent="0.25">
      <c r="A112" s="24"/>
      <c r="B112" s="53" t="s">
        <v>37</v>
      </c>
      <c r="C112" s="29" t="s">
        <v>115</v>
      </c>
      <c r="D112" s="30">
        <v>150000</v>
      </c>
      <c r="E112" s="30">
        <v>33500</v>
      </c>
      <c r="F112" s="31">
        <f t="shared" si="4"/>
        <v>22.333333333333332</v>
      </c>
      <c r="G112" s="15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</row>
    <row r="113" spans="1:18" s="12" customFormat="1" ht="31.5" x14ac:dyDescent="0.25">
      <c r="A113" s="24">
        <v>3</v>
      </c>
      <c r="B113" s="53" t="s">
        <v>37</v>
      </c>
      <c r="C113" s="29" t="s">
        <v>45</v>
      </c>
      <c r="D113" s="30">
        <v>58600</v>
      </c>
      <c r="E113" s="30">
        <v>48983.040000000001</v>
      </c>
      <c r="F113" s="31">
        <f t="shared" si="4"/>
        <v>83.588805460750862</v>
      </c>
      <c r="G113" s="15">
        <f>E116/D116</f>
        <v>0.4</v>
      </c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</row>
    <row r="114" spans="1:18" s="12" customFormat="1" ht="31.5" x14ac:dyDescent="0.25">
      <c r="A114" s="24">
        <v>4</v>
      </c>
      <c r="B114" s="53" t="s">
        <v>37</v>
      </c>
      <c r="C114" s="29" t="s">
        <v>216</v>
      </c>
      <c r="D114" s="30">
        <v>70000</v>
      </c>
      <c r="E114" s="30">
        <v>60500</v>
      </c>
      <c r="F114" s="31">
        <f t="shared" si="4"/>
        <v>86.428571428571431</v>
      </c>
      <c r="G114" s="15">
        <f>E117/D117</f>
        <v>-0.5197270825096787</v>
      </c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</row>
    <row r="115" spans="1:18" s="28" customFormat="1" ht="31.5" x14ac:dyDescent="0.25">
      <c r="A115" s="24">
        <v>1</v>
      </c>
      <c r="B115" s="53" t="s">
        <v>37</v>
      </c>
      <c r="C115" s="29" t="s">
        <v>96</v>
      </c>
      <c r="D115" s="30">
        <v>480000</v>
      </c>
      <c r="E115" s="30">
        <v>407269.1</v>
      </c>
      <c r="F115" s="31">
        <f t="shared" si="4"/>
        <v>84.847729166666667</v>
      </c>
      <c r="G115" s="25" t="e">
        <f>#REF!/#REF!</f>
        <v>#REF!</v>
      </c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</row>
    <row r="116" spans="1:18" s="34" customFormat="1" ht="31.5" x14ac:dyDescent="0.25">
      <c r="A116" s="24">
        <v>2</v>
      </c>
      <c r="B116" s="53" t="s">
        <v>37</v>
      </c>
      <c r="C116" s="29" t="s">
        <v>229</v>
      </c>
      <c r="D116" s="30">
        <v>20000</v>
      </c>
      <c r="E116" s="30">
        <v>8000</v>
      </c>
      <c r="F116" s="31">
        <f t="shared" si="4"/>
        <v>40</v>
      </c>
      <c r="G116" s="32" t="e">
        <f>#REF!/#REF!</f>
        <v>#REF!</v>
      </c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</row>
    <row r="117" spans="1:18" s="34" customFormat="1" x14ac:dyDescent="0.25">
      <c r="A117" s="24">
        <v>3</v>
      </c>
      <c r="B117" s="53" t="s">
        <v>29</v>
      </c>
      <c r="C117" s="29" t="s">
        <v>103</v>
      </c>
      <c r="D117" s="30">
        <f>D118+D120</f>
        <v>2681140</v>
      </c>
      <c r="E117" s="30">
        <f>E118+E120</f>
        <v>-1393461.0699999998</v>
      </c>
      <c r="F117" s="31">
        <f t="shared" si="4"/>
        <v>-51.97270825096787</v>
      </c>
      <c r="G117" s="32" t="e">
        <f>#REF!/#REF!</f>
        <v>#REF!</v>
      </c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</row>
    <row r="118" spans="1:18" s="34" customFormat="1" x14ac:dyDescent="0.25">
      <c r="A118" s="24"/>
      <c r="B118" s="53" t="s">
        <v>230</v>
      </c>
      <c r="C118" s="29" t="s">
        <v>231</v>
      </c>
      <c r="D118" s="30">
        <f>D119</f>
        <v>0</v>
      </c>
      <c r="E118" s="30">
        <f>E119</f>
        <v>-1580145.96</v>
      </c>
      <c r="F118" s="31" t="s">
        <v>167</v>
      </c>
      <c r="G118" s="32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</row>
    <row r="119" spans="1:18" s="34" customFormat="1" ht="31.5" x14ac:dyDescent="0.25">
      <c r="A119" s="24"/>
      <c r="B119" s="53" t="s">
        <v>232</v>
      </c>
      <c r="C119" s="29" t="s">
        <v>233</v>
      </c>
      <c r="D119" s="30">
        <v>0</v>
      </c>
      <c r="E119" s="30">
        <v>-1580145.96</v>
      </c>
      <c r="F119" s="31" t="s">
        <v>167</v>
      </c>
      <c r="G119" s="32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</row>
    <row r="120" spans="1:18" s="38" customFormat="1" x14ac:dyDescent="0.25">
      <c r="A120" s="24">
        <v>3</v>
      </c>
      <c r="B120" s="53" t="s">
        <v>29</v>
      </c>
      <c r="C120" s="29" t="s">
        <v>133</v>
      </c>
      <c r="D120" s="30">
        <f>D121</f>
        <v>2681140</v>
      </c>
      <c r="E120" s="30">
        <f>E121</f>
        <v>186684.89</v>
      </c>
      <c r="F120" s="31">
        <f t="shared" si="4"/>
        <v>6.9628922771656834</v>
      </c>
      <c r="G120" s="25">
        <f>E121/D121</f>
        <v>6.9628922771656832E-2</v>
      </c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7"/>
    </row>
    <row r="121" spans="1:18" s="34" customFormat="1" x14ac:dyDescent="0.25">
      <c r="A121" s="24">
        <v>4</v>
      </c>
      <c r="B121" s="53" t="s">
        <v>38</v>
      </c>
      <c r="C121" s="29" t="s">
        <v>104</v>
      </c>
      <c r="D121" s="30">
        <v>2681140</v>
      </c>
      <c r="E121" s="30">
        <v>186684.89</v>
      </c>
      <c r="F121" s="31">
        <f t="shared" si="4"/>
        <v>6.9628922771656834</v>
      </c>
      <c r="G121" s="32" t="e">
        <f>#REF!/#REF!</f>
        <v>#REF!</v>
      </c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</row>
    <row r="122" spans="1:18" s="34" customFormat="1" x14ac:dyDescent="0.25">
      <c r="A122" s="35">
        <v>5</v>
      </c>
      <c r="B122" s="52" t="s">
        <v>286</v>
      </c>
      <c r="C122" s="29" t="s">
        <v>105</v>
      </c>
      <c r="D122" s="44">
        <f>D123+D163+D161</f>
        <v>2229387243.77</v>
      </c>
      <c r="E122" s="44">
        <f>E123+E163+E161</f>
        <v>1408400513.02</v>
      </c>
      <c r="F122" s="31">
        <f t="shared" si="4"/>
        <v>63.174332631343475</v>
      </c>
      <c r="G122" s="32" t="e">
        <f>#REF!/#REF!</f>
        <v>#REF!</v>
      </c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</row>
    <row r="123" spans="1:18" s="34" customFormat="1" ht="31.5" x14ac:dyDescent="0.25">
      <c r="A123" s="35"/>
      <c r="B123" s="53" t="s">
        <v>287</v>
      </c>
      <c r="C123" s="29" t="s">
        <v>106</v>
      </c>
      <c r="D123" s="44">
        <f>D124+D129+D141+D158</f>
        <v>2140629720.26</v>
      </c>
      <c r="E123" s="44">
        <f>E124+E129+E141+E158</f>
        <v>1319673792.01</v>
      </c>
      <c r="F123" s="31">
        <f t="shared" si="4"/>
        <v>61.648858722269495</v>
      </c>
      <c r="G123" s="32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</row>
    <row r="124" spans="1:18" s="34" customFormat="1" ht="31.5" x14ac:dyDescent="0.25">
      <c r="A124" s="35"/>
      <c r="B124" s="53" t="s">
        <v>157</v>
      </c>
      <c r="C124" s="29" t="s">
        <v>8</v>
      </c>
      <c r="D124" s="30">
        <f>D125+D127</f>
        <v>277488000</v>
      </c>
      <c r="E124" s="30">
        <f>E125+E127</f>
        <v>195697900</v>
      </c>
      <c r="F124" s="31">
        <f t="shared" si="4"/>
        <v>70.524815487516577</v>
      </c>
      <c r="G124" s="32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</row>
    <row r="125" spans="1:18" s="34" customFormat="1" x14ac:dyDescent="0.25">
      <c r="A125" s="35"/>
      <c r="B125" s="53" t="s">
        <v>172</v>
      </c>
      <c r="C125" s="29" t="s">
        <v>9</v>
      </c>
      <c r="D125" s="30">
        <f>D126</f>
        <v>264639600</v>
      </c>
      <c r="E125" s="30">
        <f>E126</f>
        <v>195697900</v>
      </c>
      <c r="F125" s="31">
        <f t="shared" si="4"/>
        <v>73.948834565953092</v>
      </c>
      <c r="G125" s="32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</row>
    <row r="126" spans="1:18" s="34" customFormat="1" ht="31.5" x14ac:dyDescent="0.25">
      <c r="A126" s="35"/>
      <c r="B126" s="53" t="s">
        <v>217</v>
      </c>
      <c r="C126" s="29" t="s">
        <v>190</v>
      </c>
      <c r="D126" s="30">
        <v>264639600</v>
      </c>
      <c r="E126" s="30">
        <v>195697900</v>
      </c>
      <c r="F126" s="31">
        <f t="shared" si="4"/>
        <v>73.948834565953092</v>
      </c>
      <c r="G126" s="32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</row>
    <row r="127" spans="1:18" s="34" customFormat="1" ht="31.5" x14ac:dyDescent="0.25">
      <c r="A127" s="35"/>
      <c r="B127" s="55" t="s">
        <v>288</v>
      </c>
      <c r="C127" s="50" t="s">
        <v>289</v>
      </c>
      <c r="D127" s="30">
        <f>D128</f>
        <v>12848400</v>
      </c>
      <c r="E127" s="30">
        <f>E128</f>
        <v>0</v>
      </c>
      <c r="F127" s="31">
        <f t="shared" si="4"/>
        <v>0</v>
      </c>
      <c r="G127" s="32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</row>
    <row r="128" spans="1:18" s="34" customFormat="1" x14ac:dyDescent="0.25">
      <c r="A128" s="35"/>
      <c r="B128" s="53" t="s">
        <v>290</v>
      </c>
      <c r="C128" s="29" t="s">
        <v>291</v>
      </c>
      <c r="D128" s="30">
        <v>12848400</v>
      </c>
      <c r="E128" s="30">
        <v>0</v>
      </c>
      <c r="F128" s="31">
        <f t="shared" si="4"/>
        <v>0</v>
      </c>
      <c r="G128" s="32"/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3"/>
    </row>
    <row r="129" spans="1:18" s="34" customFormat="1" ht="31.5" x14ac:dyDescent="0.25">
      <c r="A129" s="35"/>
      <c r="B129" s="55" t="s">
        <v>94</v>
      </c>
      <c r="C129" s="57" t="s">
        <v>10</v>
      </c>
      <c r="D129" s="58">
        <f>D130+D139+D132+D134+D136</f>
        <v>555970018.25999999</v>
      </c>
      <c r="E129" s="58">
        <f>E130+E139+E132+E134+E136</f>
        <v>111625228.78</v>
      </c>
      <c r="F129" s="59">
        <f t="shared" si="4"/>
        <v>20.077562658747244</v>
      </c>
      <c r="G129" s="32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</row>
    <row r="130" spans="1:18" s="34" customFormat="1" ht="63.75" customHeight="1" x14ac:dyDescent="0.25">
      <c r="A130" s="24">
        <v>4</v>
      </c>
      <c r="B130" s="53" t="s">
        <v>18</v>
      </c>
      <c r="C130" s="29" t="s">
        <v>11</v>
      </c>
      <c r="D130" s="44">
        <f>D131</f>
        <v>33472800</v>
      </c>
      <c r="E130" s="44">
        <f>E131</f>
        <v>0</v>
      </c>
      <c r="F130" s="31">
        <f t="shared" si="4"/>
        <v>0</v>
      </c>
      <c r="G130" s="32" t="e">
        <f>#REF!/#REF!</f>
        <v>#REF!</v>
      </c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3"/>
    </row>
    <row r="131" spans="1:18" s="34" customFormat="1" ht="63" x14ac:dyDescent="0.25">
      <c r="A131" s="24"/>
      <c r="B131" s="53" t="s">
        <v>13</v>
      </c>
      <c r="C131" s="29" t="s">
        <v>12</v>
      </c>
      <c r="D131" s="44">
        <v>33472800</v>
      </c>
      <c r="E131" s="30">
        <v>0</v>
      </c>
      <c r="F131" s="31">
        <f t="shared" si="4"/>
        <v>0</v>
      </c>
      <c r="G131" s="32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</row>
    <row r="132" spans="1:18" s="34" customFormat="1" x14ac:dyDescent="0.25">
      <c r="A132" s="24">
        <v>3</v>
      </c>
      <c r="B132" s="60" t="s">
        <v>14</v>
      </c>
      <c r="C132" s="29" t="s">
        <v>15</v>
      </c>
      <c r="D132" s="44">
        <f>D133</f>
        <v>79027.360000000001</v>
      </c>
      <c r="E132" s="44">
        <f>E133</f>
        <v>79027.360000000001</v>
      </c>
      <c r="F132" s="31">
        <f t="shared" si="4"/>
        <v>100</v>
      </c>
      <c r="G132" s="32">
        <f>E134/D134</f>
        <v>0</v>
      </c>
      <c r="H132" s="45"/>
      <c r="I132" s="33"/>
      <c r="J132" s="33"/>
      <c r="K132" s="33"/>
      <c r="L132" s="33"/>
      <c r="M132" s="33"/>
      <c r="N132" s="33"/>
      <c r="O132" s="33"/>
      <c r="P132" s="33"/>
      <c r="Q132" s="33"/>
      <c r="R132" s="33"/>
    </row>
    <row r="133" spans="1:18" s="34" customFormat="1" x14ac:dyDescent="0.25">
      <c r="A133" s="35">
        <v>5</v>
      </c>
      <c r="B133" s="60" t="s">
        <v>14</v>
      </c>
      <c r="C133" s="29" t="s">
        <v>16</v>
      </c>
      <c r="D133" s="44">
        <v>79027.360000000001</v>
      </c>
      <c r="E133" s="44">
        <v>79027.360000000001</v>
      </c>
      <c r="F133" s="31">
        <v>0</v>
      </c>
      <c r="G133" s="32"/>
      <c r="H133" s="33"/>
      <c r="I133" s="33"/>
      <c r="J133" s="33"/>
      <c r="K133" s="33"/>
      <c r="L133" s="33"/>
      <c r="M133" s="33"/>
      <c r="N133" s="33"/>
      <c r="O133" s="33"/>
      <c r="P133" s="33"/>
      <c r="Q133" s="33"/>
      <c r="R133" s="33"/>
    </row>
    <row r="134" spans="1:18" s="28" customFormat="1" ht="47.25" x14ac:dyDescent="0.25">
      <c r="A134" s="35">
        <v>5</v>
      </c>
      <c r="B134" s="53" t="s">
        <v>218</v>
      </c>
      <c r="C134" s="29" t="s">
        <v>219</v>
      </c>
      <c r="D134" s="44">
        <f>SUM(D135)</f>
        <v>10130300</v>
      </c>
      <c r="E134" s="44">
        <f>SUM(E135)</f>
        <v>0</v>
      </c>
      <c r="F134" s="31">
        <v>0</v>
      </c>
      <c r="G134" s="25">
        <f t="shared" ref="G134:G139" si="5">E137/D137</f>
        <v>0</v>
      </c>
      <c r="H134" s="26"/>
      <c r="I134" s="26"/>
      <c r="J134" s="26"/>
      <c r="K134" s="26"/>
      <c r="L134" s="26"/>
      <c r="M134" s="26"/>
      <c r="N134" s="26"/>
      <c r="O134" s="26"/>
      <c r="P134" s="26"/>
      <c r="Q134" s="26"/>
      <c r="R134" s="26"/>
    </row>
    <row r="135" spans="1:18" s="34" customFormat="1" ht="47.25" x14ac:dyDescent="0.25">
      <c r="A135" s="35"/>
      <c r="B135" s="53" t="s">
        <v>227</v>
      </c>
      <c r="C135" s="29" t="s">
        <v>220</v>
      </c>
      <c r="D135" s="44">
        <v>10130300</v>
      </c>
      <c r="E135" s="44">
        <v>0</v>
      </c>
      <c r="F135" s="31">
        <f>E135/D135*100</f>
        <v>0</v>
      </c>
      <c r="G135" s="32">
        <f t="shared" si="5"/>
        <v>0</v>
      </c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</row>
    <row r="136" spans="1:18" s="28" customFormat="1" ht="31.5" x14ac:dyDescent="0.25">
      <c r="A136" s="35"/>
      <c r="B136" s="53" t="s">
        <v>252</v>
      </c>
      <c r="C136" s="50" t="s">
        <v>253</v>
      </c>
      <c r="D136" s="44">
        <f>D137+D138</f>
        <v>1054318</v>
      </c>
      <c r="E136" s="44">
        <f>E137+E138</f>
        <v>0</v>
      </c>
      <c r="F136" s="31">
        <f>E136/D136*100</f>
        <v>0</v>
      </c>
      <c r="G136" s="25" t="e">
        <f>#REF!/#REF!</f>
        <v>#REF!</v>
      </c>
      <c r="H136" s="26"/>
      <c r="I136" s="26"/>
      <c r="J136" s="26"/>
      <c r="K136" s="26"/>
      <c r="L136" s="26"/>
      <c r="M136" s="26"/>
      <c r="N136" s="26"/>
      <c r="O136" s="26"/>
      <c r="P136" s="26"/>
      <c r="Q136" s="26"/>
      <c r="R136" s="26"/>
    </row>
    <row r="137" spans="1:18" s="34" customFormat="1" ht="31.5" x14ac:dyDescent="0.25">
      <c r="A137" s="24">
        <v>4</v>
      </c>
      <c r="B137" s="53" t="s">
        <v>254</v>
      </c>
      <c r="C137" s="50" t="s">
        <v>255</v>
      </c>
      <c r="D137" s="44">
        <v>143209</v>
      </c>
      <c r="E137" s="44">
        <v>0</v>
      </c>
      <c r="F137" s="31">
        <f>E137/D137*100</f>
        <v>0</v>
      </c>
      <c r="G137" s="32" t="e">
        <f>#REF!/#REF!</f>
        <v>#REF!</v>
      </c>
      <c r="H137" s="33"/>
      <c r="I137" s="33"/>
      <c r="J137" s="33"/>
      <c r="K137" s="33"/>
      <c r="L137" s="33"/>
      <c r="M137" s="33"/>
      <c r="N137" s="33"/>
      <c r="O137" s="33"/>
      <c r="P137" s="33"/>
      <c r="Q137" s="33"/>
      <c r="R137" s="33"/>
    </row>
    <row r="138" spans="1:18" s="28" customFormat="1" ht="47.25" x14ac:dyDescent="0.25">
      <c r="A138" s="35">
        <v>5</v>
      </c>
      <c r="B138" s="53" t="s">
        <v>256</v>
      </c>
      <c r="C138" s="50" t="s">
        <v>257</v>
      </c>
      <c r="D138" s="44">
        <v>911109</v>
      </c>
      <c r="E138" s="44">
        <v>0</v>
      </c>
      <c r="F138" s="31">
        <f>E138/D138*100</f>
        <v>0</v>
      </c>
      <c r="G138" s="25">
        <f>E139/D139</f>
        <v>0.21819028978720659</v>
      </c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</row>
    <row r="139" spans="1:18" s="34" customFormat="1" x14ac:dyDescent="0.25">
      <c r="A139" s="24">
        <v>4</v>
      </c>
      <c r="B139" s="53" t="s">
        <v>19</v>
      </c>
      <c r="C139" s="29" t="s">
        <v>180</v>
      </c>
      <c r="D139" s="44">
        <f>SUM(D140)</f>
        <v>511233572.89999998</v>
      </c>
      <c r="E139" s="44">
        <f>SUM(E140)</f>
        <v>111546201.42</v>
      </c>
      <c r="F139" s="31">
        <f t="shared" si="4"/>
        <v>21.819028978720659</v>
      </c>
      <c r="G139" s="32">
        <f t="shared" si="5"/>
        <v>0.77554551007562456</v>
      </c>
      <c r="H139" s="33"/>
      <c r="I139" s="33"/>
      <c r="J139" s="33"/>
      <c r="K139" s="33"/>
      <c r="L139" s="33"/>
      <c r="M139" s="33"/>
      <c r="N139" s="33"/>
      <c r="O139" s="33"/>
      <c r="P139" s="33"/>
      <c r="Q139" s="33"/>
      <c r="R139" s="33"/>
    </row>
    <row r="140" spans="1:18" s="34" customFormat="1" x14ac:dyDescent="0.25">
      <c r="A140" s="35">
        <v>5</v>
      </c>
      <c r="B140" s="53" t="s">
        <v>17</v>
      </c>
      <c r="C140" s="29" t="s">
        <v>181</v>
      </c>
      <c r="D140" s="44">
        <v>511233572.89999998</v>
      </c>
      <c r="E140" s="44">
        <v>111546201.42</v>
      </c>
      <c r="F140" s="31">
        <f t="shared" si="4"/>
        <v>21.819028978720659</v>
      </c>
      <c r="G140" s="32" t="e">
        <f>#REF!/#REF!</f>
        <v>#REF!</v>
      </c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3"/>
    </row>
    <row r="141" spans="1:18" s="34" customFormat="1" ht="31.5" x14ac:dyDescent="0.25">
      <c r="A141" s="24">
        <v>4</v>
      </c>
      <c r="B141" s="53" t="s">
        <v>182</v>
      </c>
      <c r="C141" s="29" t="s">
        <v>183</v>
      </c>
      <c r="D141" s="44">
        <f>SUM(D142+D144+D146+D148+D150+D152+D156+D154)</f>
        <v>1280623612</v>
      </c>
      <c r="E141" s="44">
        <f>SUM(E142+E144+E146+E148+E150+E152+E156+E154)</f>
        <v>991401789.75999999</v>
      </c>
      <c r="F141" s="31">
        <f t="shared" si="4"/>
        <v>77.415548211834789</v>
      </c>
      <c r="G141" s="32">
        <f>E144/D144</f>
        <v>0.79688163395564071</v>
      </c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3"/>
    </row>
    <row r="142" spans="1:18" s="34" customFormat="1" ht="46.15" customHeight="1" x14ac:dyDescent="0.25">
      <c r="A142" s="35">
        <v>5</v>
      </c>
      <c r="B142" s="60" t="s">
        <v>174</v>
      </c>
      <c r="C142" s="29" t="s">
        <v>184</v>
      </c>
      <c r="D142" s="44">
        <f>D143</f>
        <v>1230142100</v>
      </c>
      <c r="E142" s="44">
        <f>E143</f>
        <v>954031182.40999997</v>
      </c>
      <c r="F142" s="31">
        <f t="shared" si="4"/>
        <v>77.554551007562452</v>
      </c>
      <c r="G142" s="32" t="e">
        <f>#REF!/#REF!</f>
        <v>#REF!</v>
      </c>
      <c r="H142" s="33"/>
      <c r="I142" s="33"/>
      <c r="J142" s="33"/>
      <c r="K142" s="33"/>
      <c r="L142" s="33"/>
      <c r="M142" s="33"/>
      <c r="N142" s="33"/>
      <c r="O142" s="33"/>
      <c r="P142" s="33"/>
      <c r="Q142" s="33"/>
      <c r="R142" s="33"/>
    </row>
    <row r="143" spans="1:18" s="34" customFormat="1" ht="31.5" x14ac:dyDescent="0.25">
      <c r="A143" s="35">
        <v>5</v>
      </c>
      <c r="B143" s="60" t="s">
        <v>185</v>
      </c>
      <c r="C143" s="29" t="s">
        <v>186</v>
      </c>
      <c r="D143" s="44">
        <v>1230142100</v>
      </c>
      <c r="E143" s="30">
        <v>954031182.40999997</v>
      </c>
      <c r="F143" s="31">
        <f t="shared" si="4"/>
        <v>77.554551007562452</v>
      </c>
      <c r="G143" s="32" t="e">
        <f>#REF!/#REF!</f>
        <v>#REF!</v>
      </c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</row>
    <row r="144" spans="1:18" s="34" customFormat="1" ht="63" x14ac:dyDescent="0.25">
      <c r="A144" s="35">
        <v>5</v>
      </c>
      <c r="B144" s="53" t="s">
        <v>175</v>
      </c>
      <c r="C144" s="29" t="s">
        <v>187</v>
      </c>
      <c r="D144" s="44">
        <f>D145</f>
        <v>31335000</v>
      </c>
      <c r="E144" s="44">
        <f>E145</f>
        <v>24970286</v>
      </c>
      <c r="F144" s="31">
        <f t="shared" si="4"/>
        <v>79.688163395564075</v>
      </c>
      <c r="G144" s="32">
        <f>E148/D148</f>
        <v>0.91380657360406103</v>
      </c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</row>
    <row r="145" spans="1:18" s="34" customFormat="1" ht="63" x14ac:dyDescent="0.25">
      <c r="A145" s="35"/>
      <c r="B145" s="53" t="s">
        <v>189</v>
      </c>
      <c r="C145" s="29" t="s">
        <v>188</v>
      </c>
      <c r="D145" s="44">
        <v>31335000</v>
      </c>
      <c r="E145" s="44">
        <v>24970286</v>
      </c>
      <c r="F145" s="31">
        <f t="shared" si="4"/>
        <v>79.688163395564075</v>
      </c>
      <c r="G145" s="32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</row>
    <row r="146" spans="1:18" s="34" customFormat="1" ht="63" x14ac:dyDescent="0.25">
      <c r="A146" s="35"/>
      <c r="B146" s="60" t="s">
        <v>191</v>
      </c>
      <c r="C146" s="29" t="s">
        <v>193</v>
      </c>
      <c r="D146" s="44">
        <f>D147</f>
        <v>3658512</v>
      </c>
      <c r="E146" s="44">
        <f>E147</f>
        <v>3658512</v>
      </c>
      <c r="F146" s="31">
        <f t="shared" si="4"/>
        <v>100</v>
      </c>
      <c r="G146" s="32"/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3"/>
    </row>
    <row r="147" spans="1:18" s="34" customFormat="1" ht="63" x14ac:dyDescent="0.25">
      <c r="A147" s="35">
        <v>5</v>
      </c>
      <c r="B147" s="60" t="s">
        <v>192</v>
      </c>
      <c r="C147" s="29" t="s">
        <v>194</v>
      </c>
      <c r="D147" s="44">
        <v>3658512</v>
      </c>
      <c r="E147" s="30">
        <v>3658512</v>
      </c>
      <c r="F147" s="31">
        <f t="shared" si="4"/>
        <v>100</v>
      </c>
      <c r="G147" s="32" t="e">
        <f>#REF!/#REF!</f>
        <v>#REF!</v>
      </c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</row>
    <row r="148" spans="1:18" s="34" customFormat="1" ht="36.6" customHeight="1" x14ac:dyDescent="0.25">
      <c r="A148" s="35">
        <v>5</v>
      </c>
      <c r="B148" s="60" t="s">
        <v>173</v>
      </c>
      <c r="C148" s="29" t="s">
        <v>196</v>
      </c>
      <c r="D148" s="44">
        <f>SUM(D149)</f>
        <v>4728000</v>
      </c>
      <c r="E148" s="44">
        <f>SUM(E149)</f>
        <v>4320477.4800000004</v>
      </c>
      <c r="F148" s="31">
        <f t="shared" si="4"/>
        <v>91.380657360406104</v>
      </c>
      <c r="G148" s="32" t="e">
        <f>#REF!/#REF!</f>
        <v>#REF!</v>
      </c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</row>
    <row r="149" spans="1:18" s="28" customFormat="1" ht="47.25" x14ac:dyDescent="0.25">
      <c r="A149" s="24">
        <v>3</v>
      </c>
      <c r="B149" s="60" t="s">
        <v>195</v>
      </c>
      <c r="C149" s="29" t="s">
        <v>197</v>
      </c>
      <c r="D149" s="44">
        <v>4728000</v>
      </c>
      <c r="E149" s="30">
        <v>4320477.4800000004</v>
      </c>
      <c r="F149" s="31">
        <f t="shared" si="4"/>
        <v>91.380657360406104</v>
      </c>
      <c r="G149" s="25">
        <f>E150/D150</f>
        <v>0</v>
      </c>
      <c r="H149" s="26"/>
      <c r="I149" s="26"/>
      <c r="J149" s="26"/>
      <c r="K149" s="26"/>
      <c r="L149" s="26"/>
      <c r="M149" s="26"/>
      <c r="N149" s="26"/>
      <c r="O149" s="26"/>
      <c r="P149" s="26"/>
      <c r="Q149" s="26"/>
      <c r="R149" s="26"/>
    </row>
    <row r="150" spans="1:18" s="34" customFormat="1" ht="47.25" x14ac:dyDescent="0.25">
      <c r="A150" s="24">
        <v>4</v>
      </c>
      <c r="B150" s="53" t="s">
        <v>221</v>
      </c>
      <c r="C150" s="29" t="s">
        <v>222</v>
      </c>
      <c r="D150" s="44">
        <f>SUM(D151)</f>
        <v>35400</v>
      </c>
      <c r="E150" s="44">
        <f>SUM(E151)</f>
        <v>0</v>
      </c>
      <c r="F150" s="31">
        <f t="shared" si="4"/>
        <v>0</v>
      </c>
      <c r="G150" s="32" t="e">
        <f>#REF!/#REF!</f>
        <v>#REF!</v>
      </c>
      <c r="H150" s="33"/>
      <c r="I150" s="33"/>
      <c r="J150" s="33"/>
      <c r="K150" s="33"/>
      <c r="L150" s="33"/>
      <c r="M150" s="33"/>
      <c r="N150" s="33"/>
      <c r="O150" s="33"/>
      <c r="P150" s="33"/>
      <c r="Q150" s="33"/>
      <c r="R150" s="33"/>
    </row>
    <row r="151" spans="1:18" s="34" customFormat="1" ht="63" x14ac:dyDescent="0.25">
      <c r="A151" s="35"/>
      <c r="B151" s="53" t="s">
        <v>224</v>
      </c>
      <c r="C151" s="29" t="s">
        <v>223</v>
      </c>
      <c r="D151" s="44">
        <v>35400</v>
      </c>
      <c r="E151" s="30">
        <v>0</v>
      </c>
      <c r="F151" s="31">
        <f t="shared" si="4"/>
        <v>0</v>
      </c>
      <c r="G151" s="32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</row>
    <row r="152" spans="1:18" s="12" customFormat="1" ht="47.25" x14ac:dyDescent="0.25">
      <c r="A152" s="24">
        <v>2</v>
      </c>
      <c r="B152" s="53" t="s">
        <v>296</v>
      </c>
      <c r="C152" s="29" t="s">
        <v>198</v>
      </c>
      <c r="D152" s="44">
        <f>SUM(D153)</f>
        <v>1680600</v>
      </c>
      <c r="E152" s="44">
        <f>SUM(E153)</f>
        <v>0</v>
      </c>
      <c r="F152" s="31">
        <f t="shared" si="4"/>
        <v>0</v>
      </c>
      <c r="G152" s="15" t="e">
        <f>#REF!/#REF!</f>
        <v>#REF!</v>
      </c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</row>
    <row r="153" spans="1:18" s="12" customFormat="1" ht="55.15" customHeight="1" x14ac:dyDescent="0.25">
      <c r="A153" s="24"/>
      <c r="B153" s="61" t="s">
        <v>297</v>
      </c>
      <c r="C153" s="29" t="s">
        <v>234</v>
      </c>
      <c r="D153" s="44">
        <v>1680600</v>
      </c>
      <c r="E153" s="30">
        <v>0</v>
      </c>
      <c r="F153" s="31">
        <f t="shared" si="4"/>
        <v>0</v>
      </c>
      <c r="G153" s="15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</row>
    <row r="154" spans="1:18" s="26" customFormat="1" ht="63" x14ac:dyDescent="0.25">
      <c r="A154" s="24">
        <v>3</v>
      </c>
      <c r="B154" s="53" t="s">
        <v>299</v>
      </c>
      <c r="C154" s="29" t="s">
        <v>240</v>
      </c>
      <c r="D154" s="44">
        <f>D155</f>
        <v>2520800</v>
      </c>
      <c r="E154" s="44">
        <f>E155</f>
        <v>0</v>
      </c>
      <c r="F154" s="31">
        <f t="shared" si="4"/>
        <v>0</v>
      </c>
      <c r="G154" s="25"/>
    </row>
    <row r="155" spans="1:18" s="26" customFormat="1" ht="63" x14ac:dyDescent="0.25">
      <c r="A155" s="24"/>
      <c r="B155" s="61" t="s">
        <v>298</v>
      </c>
      <c r="C155" s="29" t="s">
        <v>241</v>
      </c>
      <c r="D155" s="44">
        <v>2520800</v>
      </c>
      <c r="E155" s="30">
        <v>0</v>
      </c>
      <c r="F155" s="31">
        <f t="shared" si="4"/>
        <v>0</v>
      </c>
      <c r="G155" s="47"/>
    </row>
    <row r="156" spans="1:18" s="28" customFormat="1" ht="31.5" x14ac:dyDescent="0.25">
      <c r="A156" s="16"/>
      <c r="B156" s="53" t="s">
        <v>20</v>
      </c>
      <c r="C156" s="29" t="s">
        <v>199</v>
      </c>
      <c r="D156" s="44">
        <f>SUM(D157:D157)</f>
        <v>6523200</v>
      </c>
      <c r="E156" s="44">
        <f>SUM(E157:E157)</f>
        <v>4421331.87</v>
      </c>
      <c r="F156" s="31">
        <f t="shared" si="4"/>
        <v>67.778572939661515</v>
      </c>
      <c r="G156" s="47"/>
      <c r="H156" s="26"/>
      <c r="I156" s="26"/>
      <c r="J156" s="26"/>
      <c r="K156" s="26"/>
      <c r="L156" s="26"/>
      <c r="M156" s="26"/>
      <c r="N156" s="26"/>
      <c r="O156" s="26"/>
      <c r="P156" s="26"/>
      <c r="Q156" s="26"/>
      <c r="R156" s="26"/>
    </row>
    <row r="157" spans="1:18" s="28" customFormat="1" ht="94.5" x14ac:dyDescent="0.25">
      <c r="A157" s="16"/>
      <c r="B157" s="53" t="s">
        <v>209</v>
      </c>
      <c r="C157" s="29" t="s">
        <v>208</v>
      </c>
      <c r="D157" s="44">
        <v>6523200</v>
      </c>
      <c r="E157" s="30">
        <v>4421331.87</v>
      </c>
      <c r="F157" s="31">
        <f>E157/D157*100</f>
        <v>67.778572939661515</v>
      </c>
      <c r="G157" s="47"/>
      <c r="H157" s="26"/>
      <c r="I157" s="26"/>
      <c r="J157" s="26"/>
      <c r="K157" s="26"/>
      <c r="L157" s="26"/>
      <c r="M157" s="26"/>
      <c r="N157" s="26"/>
      <c r="O157" s="26"/>
      <c r="P157" s="26"/>
      <c r="Q157" s="26"/>
      <c r="R157" s="26"/>
    </row>
    <row r="158" spans="1:18" s="28" customFormat="1" x14ac:dyDescent="0.25">
      <c r="A158" s="16"/>
      <c r="B158" s="62" t="s">
        <v>158</v>
      </c>
      <c r="C158" s="29" t="s">
        <v>201</v>
      </c>
      <c r="D158" s="30">
        <f>D159</f>
        <v>26548090</v>
      </c>
      <c r="E158" s="30">
        <f>E159</f>
        <v>20948873.469999999</v>
      </c>
      <c r="F158" s="63">
        <f>F159</f>
        <v>78.909154933556422</v>
      </c>
      <c r="G158" s="47"/>
      <c r="H158" s="26"/>
      <c r="I158" s="26"/>
      <c r="J158" s="26"/>
      <c r="K158" s="26"/>
      <c r="L158" s="26"/>
      <c r="M158" s="26"/>
      <c r="N158" s="26"/>
      <c r="O158" s="26"/>
      <c r="P158" s="26"/>
      <c r="Q158" s="26"/>
      <c r="R158" s="26"/>
    </row>
    <row r="159" spans="1:18" s="28" customFormat="1" x14ac:dyDescent="0.25">
      <c r="A159" s="16"/>
      <c r="B159" s="60" t="s">
        <v>52</v>
      </c>
      <c r="C159" s="46" t="s">
        <v>207</v>
      </c>
      <c r="D159" s="44">
        <f>SUM(D160)</f>
        <v>26548090</v>
      </c>
      <c r="E159" s="44">
        <f>SUM(E160)</f>
        <v>20948873.469999999</v>
      </c>
      <c r="F159" s="31">
        <f>E159/D159*100</f>
        <v>78.909154933556422</v>
      </c>
      <c r="G159" s="47"/>
      <c r="H159" s="26"/>
      <c r="I159" s="26"/>
      <c r="J159" s="26"/>
      <c r="K159" s="26"/>
      <c r="L159" s="26"/>
      <c r="M159" s="26"/>
      <c r="N159" s="26"/>
      <c r="O159" s="26"/>
      <c r="P159" s="26"/>
      <c r="Q159" s="26"/>
      <c r="R159" s="26"/>
    </row>
    <row r="160" spans="1:18" s="28" customFormat="1" ht="31.5" x14ac:dyDescent="0.25">
      <c r="A160" s="16"/>
      <c r="B160" s="60" t="s">
        <v>200</v>
      </c>
      <c r="C160" s="46" t="s">
        <v>206</v>
      </c>
      <c r="D160" s="44">
        <v>26548090</v>
      </c>
      <c r="E160" s="30">
        <v>20948873.469999999</v>
      </c>
      <c r="F160" s="31">
        <f>E160/D160*100</f>
        <v>78.909154933556422</v>
      </c>
      <c r="G160" s="47"/>
      <c r="H160" s="26"/>
      <c r="I160" s="26"/>
      <c r="J160" s="26"/>
      <c r="K160" s="26"/>
      <c r="L160" s="26"/>
      <c r="M160" s="26"/>
      <c r="N160" s="26"/>
      <c r="O160" s="26"/>
      <c r="P160" s="26"/>
      <c r="Q160" s="26"/>
      <c r="R160" s="26"/>
    </row>
    <row r="161" spans="1:18" s="28" customFormat="1" x14ac:dyDescent="0.25">
      <c r="A161" s="16"/>
      <c r="B161" s="55" t="s">
        <v>292</v>
      </c>
      <c r="C161" s="50" t="s">
        <v>293</v>
      </c>
      <c r="D161" s="58">
        <f>D162</f>
        <v>155480000</v>
      </c>
      <c r="E161" s="58">
        <f>E162</f>
        <v>155480000</v>
      </c>
      <c r="F161" s="59">
        <f>E161/D161*100</f>
        <v>100</v>
      </c>
      <c r="G161" s="47"/>
      <c r="H161" s="26"/>
      <c r="I161" s="26"/>
      <c r="J161" s="26"/>
      <c r="K161" s="26"/>
      <c r="L161" s="26"/>
      <c r="M161" s="26"/>
      <c r="N161" s="26"/>
      <c r="O161" s="26"/>
      <c r="P161" s="26"/>
      <c r="Q161" s="26"/>
      <c r="R161" s="26"/>
    </row>
    <row r="162" spans="1:18" s="28" customFormat="1" x14ac:dyDescent="0.25">
      <c r="A162" s="16"/>
      <c r="B162" s="55" t="s">
        <v>292</v>
      </c>
      <c r="C162" s="50" t="s">
        <v>294</v>
      </c>
      <c r="D162" s="44">
        <v>155480000</v>
      </c>
      <c r="E162" s="30">
        <v>155480000</v>
      </c>
      <c r="F162" s="31">
        <f>E162/D162*100</f>
        <v>100</v>
      </c>
      <c r="G162" s="47"/>
      <c r="H162" s="26"/>
      <c r="I162" s="26"/>
      <c r="J162" s="26"/>
      <c r="K162" s="26"/>
      <c r="L162" s="26"/>
      <c r="M162" s="26"/>
      <c r="N162" s="26"/>
      <c r="O162" s="26"/>
      <c r="P162" s="26"/>
      <c r="Q162" s="26"/>
      <c r="R162" s="26"/>
    </row>
    <row r="163" spans="1:18" s="28" customFormat="1" ht="31.5" x14ac:dyDescent="0.25">
      <c r="A163" s="16"/>
      <c r="B163" s="53" t="s">
        <v>203</v>
      </c>
      <c r="C163" s="29" t="s">
        <v>117</v>
      </c>
      <c r="D163" s="44">
        <f>D164</f>
        <v>-66722476.490000002</v>
      </c>
      <c r="E163" s="44">
        <f>E164</f>
        <v>-66753278.990000002</v>
      </c>
      <c r="F163" s="31">
        <v>0</v>
      </c>
      <c r="G163" s="47"/>
      <c r="H163" s="26"/>
      <c r="I163" s="26"/>
      <c r="J163" s="26"/>
      <c r="K163" s="26"/>
      <c r="L163" s="26"/>
      <c r="M163" s="26"/>
      <c r="N163" s="26"/>
      <c r="O163" s="26"/>
      <c r="P163" s="26"/>
      <c r="Q163" s="26"/>
      <c r="R163" s="26"/>
    </row>
    <row r="164" spans="1:18" s="28" customFormat="1" ht="47.25" x14ac:dyDescent="0.25">
      <c r="A164" s="16"/>
      <c r="B164" s="60" t="s">
        <v>116</v>
      </c>
      <c r="C164" s="46" t="s">
        <v>204</v>
      </c>
      <c r="D164" s="44">
        <f>SUM(D165)</f>
        <v>-66722476.490000002</v>
      </c>
      <c r="E164" s="44">
        <f>SUM(E165)</f>
        <v>-66753278.990000002</v>
      </c>
      <c r="F164" s="31">
        <v>0</v>
      </c>
      <c r="G164" s="47"/>
      <c r="H164" s="26"/>
      <c r="I164" s="26"/>
      <c r="J164" s="26"/>
      <c r="K164" s="26"/>
      <c r="L164" s="26"/>
      <c r="M164" s="26"/>
      <c r="N164" s="26"/>
      <c r="O164" s="26"/>
      <c r="P164" s="26"/>
      <c r="Q164" s="26"/>
      <c r="R164" s="26"/>
    </row>
    <row r="165" spans="1:18" s="28" customFormat="1" ht="47.25" x14ac:dyDescent="0.25">
      <c r="A165" s="16"/>
      <c r="B165" s="60" t="s">
        <v>202</v>
      </c>
      <c r="C165" s="46" t="s">
        <v>205</v>
      </c>
      <c r="D165" s="44">
        <v>-66722476.490000002</v>
      </c>
      <c r="E165" s="30">
        <v>-66753278.990000002</v>
      </c>
      <c r="F165" s="31">
        <v>0</v>
      </c>
      <c r="G165" s="47"/>
      <c r="H165" s="26"/>
      <c r="I165" s="26"/>
      <c r="J165" s="26"/>
      <c r="K165" s="26"/>
      <c r="L165" s="26"/>
      <c r="M165" s="26"/>
      <c r="N165" s="26"/>
      <c r="O165" s="26"/>
      <c r="P165" s="26"/>
      <c r="Q165" s="26"/>
      <c r="R165" s="26"/>
    </row>
    <row r="166" spans="1:18" s="28" customFormat="1" x14ac:dyDescent="0.25">
      <c r="A166" s="16"/>
      <c r="B166" s="53" t="s">
        <v>295</v>
      </c>
      <c r="C166" s="29"/>
      <c r="D166" s="44">
        <f>D11+D122</f>
        <v>3400428843.77</v>
      </c>
      <c r="E166" s="44">
        <f>E11+E122</f>
        <v>2338781849.9299998</v>
      </c>
      <c r="F166" s="31">
        <f>E166/D166*100</f>
        <v>68.779026334132325</v>
      </c>
      <c r="G166" s="47"/>
      <c r="H166" s="26"/>
      <c r="I166" s="26"/>
      <c r="J166" s="26"/>
      <c r="K166" s="26"/>
      <c r="L166" s="26"/>
      <c r="M166" s="26"/>
      <c r="N166" s="26"/>
      <c r="O166" s="26"/>
      <c r="P166" s="26"/>
      <c r="Q166" s="26"/>
      <c r="R166" s="26"/>
    </row>
    <row r="167" spans="1:18" s="28" customFormat="1" x14ac:dyDescent="0.25">
      <c r="A167" s="16"/>
      <c r="B167" s="56"/>
      <c r="C167" s="48"/>
      <c r="D167" s="49"/>
      <c r="E167" s="19"/>
      <c r="F167" s="9"/>
      <c r="G167" s="47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</row>
    <row r="168" spans="1:18" s="28" customFormat="1" x14ac:dyDescent="0.25">
      <c r="A168" s="16"/>
      <c r="B168" s="56"/>
      <c r="C168" s="48"/>
      <c r="D168" s="49"/>
      <c r="E168" s="19"/>
      <c r="F168" s="9"/>
      <c r="G168" s="47"/>
      <c r="H168" s="26"/>
      <c r="I168" s="26"/>
      <c r="J168" s="26"/>
      <c r="K168" s="26"/>
      <c r="L168" s="26"/>
      <c r="M168" s="26"/>
      <c r="N168" s="26"/>
      <c r="O168" s="26"/>
      <c r="P168" s="26"/>
      <c r="Q168" s="26"/>
      <c r="R168" s="26"/>
    </row>
    <row r="169" spans="1:18" s="28" customFormat="1" x14ac:dyDescent="0.25">
      <c r="A169" s="16"/>
      <c r="B169" s="56"/>
      <c r="C169" s="48"/>
      <c r="D169" s="49"/>
      <c r="E169" s="19"/>
      <c r="F169" s="9"/>
      <c r="G169" s="47"/>
      <c r="H169" s="26"/>
      <c r="I169" s="26"/>
      <c r="J169" s="26"/>
      <c r="K169" s="26"/>
      <c r="L169" s="26"/>
      <c r="M169" s="26"/>
      <c r="N169" s="26"/>
      <c r="O169" s="26"/>
      <c r="P169" s="26"/>
      <c r="Q169" s="26"/>
      <c r="R169" s="26"/>
    </row>
    <row r="170" spans="1:18" s="28" customFormat="1" x14ac:dyDescent="0.25">
      <c r="A170" s="16"/>
      <c r="B170" s="56"/>
      <c r="C170" s="48"/>
      <c r="D170" s="49"/>
      <c r="E170" s="19"/>
      <c r="F170" s="9"/>
      <c r="G170" s="47"/>
      <c r="H170" s="26"/>
      <c r="I170" s="26"/>
      <c r="J170" s="26"/>
      <c r="K170" s="26"/>
      <c r="L170" s="26"/>
      <c r="M170" s="26"/>
      <c r="N170" s="26"/>
      <c r="O170" s="26"/>
      <c r="P170" s="26"/>
      <c r="Q170" s="26"/>
      <c r="R170" s="26"/>
    </row>
    <row r="171" spans="1:18" s="28" customFormat="1" x14ac:dyDescent="0.25">
      <c r="A171" s="16"/>
      <c r="B171" s="56"/>
      <c r="C171" s="48"/>
      <c r="D171" s="49"/>
      <c r="E171" s="19"/>
      <c r="F171" s="9"/>
      <c r="G171" s="47"/>
      <c r="H171" s="26"/>
      <c r="I171" s="26"/>
      <c r="J171" s="26"/>
      <c r="K171" s="26"/>
      <c r="L171" s="26"/>
      <c r="M171" s="26"/>
      <c r="N171" s="26"/>
      <c r="O171" s="26"/>
      <c r="P171" s="26"/>
      <c r="Q171" s="26"/>
      <c r="R171" s="26"/>
    </row>
    <row r="172" spans="1:18" s="28" customFormat="1" x14ac:dyDescent="0.25">
      <c r="A172" s="16"/>
      <c r="B172" s="56"/>
      <c r="C172" s="48"/>
      <c r="D172" s="49"/>
      <c r="E172" s="19"/>
      <c r="F172" s="9"/>
      <c r="G172" s="47"/>
      <c r="H172" s="26"/>
      <c r="I172" s="26"/>
      <c r="J172" s="26"/>
      <c r="K172" s="26"/>
      <c r="L172" s="26"/>
      <c r="M172" s="26"/>
      <c r="N172" s="26"/>
      <c r="O172" s="26"/>
      <c r="P172" s="26"/>
      <c r="Q172" s="26"/>
      <c r="R172" s="26"/>
    </row>
    <row r="173" spans="1:18" s="28" customFormat="1" x14ac:dyDescent="0.25">
      <c r="A173" s="16"/>
      <c r="B173" s="56"/>
      <c r="C173" s="48"/>
      <c r="D173" s="49"/>
      <c r="E173" s="19"/>
      <c r="F173" s="9"/>
      <c r="G173" s="47"/>
      <c r="H173" s="26"/>
      <c r="I173" s="26"/>
      <c r="J173" s="26"/>
      <c r="K173" s="26"/>
      <c r="L173" s="26"/>
      <c r="M173" s="26"/>
      <c r="N173" s="26"/>
      <c r="O173" s="26"/>
      <c r="P173" s="26"/>
      <c r="Q173" s="26"/>
      <c r="R173" s="26"/>
    </row>
    <row r="174" spans="1:18" x14ac:dyDescent="0.25">
      <c r="A174" s="16"/>
      <c r="B174" s="56"/>
      <c r="C174" s="48"/>
      <c r="D174" s="49"/>
      <c r="E174" s="19"/>
    </row>
    <row r="175" spans="1:18" x14ac:dyDescent="0.25">
      <c r="A175" s="16"/>
      <c r="B175" s="56"/>
      <c r="C175" s="48"/>
      <c r="D175" s="49"/>
      <c r="E175" s="19"/>
    </row>
    <row r="176" spans="1:18" x14ac:dyDescent="0.25">
      <c r="A176" s="16"/>
      <c r="B176" s="56"/>
      <c r="C176" s="48"/>
      <c r="D176" s="49"/>
      <c r="E176" s="19"/>
    </row>
  </sheetData>
  <mergeCells count="8">
    <mergeCell ref="B6:F6"/>
    <mergeCell ref="B7:F7"/>
    <mergeCell ref="A1:C1"/>
    <mergeCell ref="D1:F1"/>
    <mergeCell ref="A2:C2"/>
    <mergeCell ref="D2:F2"/>
    <mergeCell ref="A4:C4"/>
    <mergeCell ref="E4:F4"/>
  </mergeCells>
  <phoneticPr fontId="0" type="noConversion"/>
  <printOptions horizontalCentered="1"/>
  <pageMargins left="0.39370078740157483" right="0.39370078740157483" top="0.39370078740157483" bottom="0.39370078740157483" header="0.19685039370078741" footer="0.19685039370078741"/>
  <pageSetup paperSize="9" scale="60" firstPageNumber="3" fitToHeight="0" orientation="portrait" useFirstPageNumber="1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FKK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Людмила Фатхиева</cp:lastModifiedBy>
  <cp:lastPrinted>2018-11-22T04:14:44Z</cp:lastPrinted>
  <dcterms:created xsi:type="dcterms:W3CDTF">2007-07-16T05:30:38Z</dcterms:created>
  <dcterms:modified xsi:type="dcterms:W3CDTF">2018-11-30T05:15:22Z</dcterms:modified>
</cp:coreProperties>
</file>