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ellerev\Desktop\ОРВ\ОРВ 2024\Экспертиза\в помощь ЖКК\443-па\"/>
    </mc:Choice>
  </mc:AlternateContent>
  <bookViews>
    <workbookView xWindow="0" yWindow="0" windowWidth="21570" windowHeight="8610" firstSheet="2" activeTab="2"/>
  </bookViews>
  <sheets>
    <sheet name="Пример зап.формы" sheetId="1" state="hidden" r:id="rId1"/>
    <sheet name="Пример зап.формы единоврем.)" sheetId="2" state="hidden" r:id="rId2"/>
    <sheet name="расходы" sheetId="5" r:id="rId3"/>
  </sheets>
  <definedNames>
    <definedName name="_xlnm.Print_Area" localSheetId="0">'Пример зап.формы'!$A$1:$I$48</definedName>
    <definedName name="_xlnm.Print_Area" localSheetId="1">'Пример зап.формы единоврем.)'!$A$1:$I$48</definedName>
    <definedName name="_xlnm.Print_Area" localSheetId="2">расходы!$A$1:$I$48</definedName>
  </definedNames>
  <calcPr calcId="152511"/>
</workbook>
</file>

<file path=xl/calcChain.xml><?xml version="1.0" encoding="utf-8"?>
<calcChain xmlns="http://schemas.openxmlformats.org/spreadsheetml/2006/main">
  <c r="H12" i="5" l="1"/>
  <c r="H10" i="5"/>
  <c r="H11" i="5" s="1"/>
  <c r="H14" i="5" s="1"/>
  <c r="H18" i="5"/>
  <c r="H16" i="5" s="1"/>
  <c r="H19" i="5" s="1"/>
  <c r="H17" i="5"/>
  <c r="H41" i="5"/>
  <c r="H39" i="5"/>
  <c r="H37" i="5" s="1"/>
  <c r="H40" i="5" s="1"/>
  <c r="H38" i="5"/>
  <c r="H33" i="5"/>
  <c r="H31" i="5"/>
  <c r="H32" i="5" s="1"/>
  <c r="H35" i="5" s="1"/>
  <c r="H42" i="5" s="1"/>
  <c r="H45" i="5" s="1"/>
  <c r="H20" i="5"/>
  <c r="H41" i="2"/>
  <c r="H39" i="2"/>
  <c r="H38" i="2"/>
  <c r="H37" i="2" s="1"/>
  <c r="H40" i="2" s="1"/>
  <c r="H33" i="2"/>
  <c r="H35" i="2" s="1"/>
  <c r="H42" i="2" s="1"/>
  <c r="H45" i="2" s="1"/>
  <c r="H31" i="2"/>
  <c r="H32" i="2"/>
  <c r="H20" i="2"/>
  <c r="H18" i="2"/>
  <c r="H17" i="2"/>
  <c r="H12" i="2"/>
  <c r="H11" i="2"/>
  <c r="H14" i="2" s="1"/>
  <c r="H21" i="2" s="1"/>
  <c r="H24" i="2" s="1"/>
  <c r="G47" i="2" s="1"/>
  <c r="H10" i="2"/>
  <c r="H16" i="2"/>
  <c r="H19" i="2"/>
  <c r="H18" i="1"/>
  <c r="H20" i="1"/>
  <c r="H41" i="1"/>
  <c r="H39" i="1"/>
  <c r="H38" i="1"/>
  <c r="H33" i="1"/>
  <c r="H31" i="1"/>
  <c r="H32" i="1" s="1"/>
  <c r="H35" i="1" s="1"/>
  <c r="H17" i="1"/>
  <c r="H12" i="1"/>
  <c r="H10" i="1"/>
  <c r="H11" i="1" s="1"/>
  <c r="H14" i="1" s="1"/>
  <c r="H21" i="1" s="1"/>
  <c r="H24" i="1" s="1"/>
  <c r="G47" i="1" s="1"/>
  <c r="H37" i="1"/>
  <c r="H40" i="1" s="1"/>
  <c r="H16" i="1"/>
  <c r="H19" i="1"/>
  <c r="H21" i="5" l="1"/>
  <c r="H24" i="5" s="1"/>
  <c r="G47" i="5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2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3.xml><?xml version="1.0" encoding="utf-8"?>
<comments xmlns="http://schemas.openxmlformats.org/spreadsheetml/2006/main">
  <authors>
    <author>Людмила Бунак</author>
    <author>Заболоцкая Юлия Валерьевна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проекта??? замените 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обновите инфо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точно в Сургут?</t>
        </r>
      </text>
    </comment>
    <comment ref="B28" authorId="1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<sst xmlns="http://schemas.openxmlformats.org/spreadsheetml/2006/main" count="275" uniqueCount="71">
  <si>
    <r>
      <t xml:space="preserve">   Настоящий расчет выполнен в  соответствии с </t>
    </r>
    <r>
      <rPr>
        <u/>
        <sz val="12"/>
        <color indexed="8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</si>
  <si>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</si>
  <si>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</si>
  <si>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</si>
  <si>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</si>
  <si>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</si>
  <si>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</si>
  <si>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</si>
  <si>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</si>
  <si>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</si>
  <si>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</si>
  <si>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</si>
  <si>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</si>
  <si>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</si>
  <si>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</si>
  <si>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</si>
  <si>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</si>
  <si>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</si>
  <si>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</si>
  <si>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</si>
  <si>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</si>
  <si>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</si>
  <si>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</si>
  <si>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</si>
  <si>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</si>
  <si>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</si>
  <si>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</si>
  <si>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</si>
  <si>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</si>
  <si>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</si>
  <si>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</si>
  <si>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</si>
  <si>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</si>
  <si>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</si>
  <si>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</si>
  <si>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</si>
  <si>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</si>
  <si>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</si>
  <si>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</si>
  <si>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</si>
  <si>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</si>
  <si>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indexed="8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</si>
  <si>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indexed="8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</si>
  <si>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</si>
  <si>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</si>
  <si>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</si>
  <si>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</si>
  <si>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</si>
  <si>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документы предоставляются в Управление 4 раза в год</t>
  </si>
  <si>
    <t>норма рабочего времени при 40-часовой рабочей недели (1970) в 2018 году - данные "Консультант плюс"/производственный календарь</t>
  </si>
  <si>
    <t>Стоимость картриджа Garuda (на 2100 листов) составляет 450,00 руб.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</si>
  <si>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</si>
  <si>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Тариф на 1 поездку в автобусах городского сообщения-23 рубля, Приказ МУП АТП №199 от 21.12.2017</t>
  </si>
  <si>
    <r>
      <t xml:space="preserve">и состоят только из </t>
    </r>
    <r>
      <rPr>
        <u/>
        <sz val="12"/>
        <color indexed="8"/>
        <rFont val="Times New Roman"/>
        <family val="1"/>
        <charset val="204"/>
      </rPr>
      <t>информационных</t>
    </r>
    <r>
      <rPr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издержек.</t>
    </r>
  </si>
  <si>
    <r>
      <t xml:space="preserve">   Стандартные издержки субъектов предпринимательской деятельности, возникающие в связи с </t>
    </r>
    <r>
      <rPr>
        <strike/>
        <sz val="12"/>
        <color indexed="8"/>
        <rFont val="Times New Roman"/>
        <family val="1"/>
        <charset val="204"/>
      </rPr>
      <t>планируемым</t>
    </r>
    <r>
      <rPr>
        <sz val="12"/>
        <color indexed="8"/>
        <rFont val="Times New Roman"/>
        <family val="1"/>
        <charset val="204"/>
      </rPr>
      <t xml:space="preserve"> (действующем) исполнением требования постановления администрации города от 15.05.2017 № 124-па "Об утверждении порядка предоставления субсидий из бюджета города Пыть-Яха социально-ориентированным некоммерческим организациям на реализацию мероприятий в сфере молодежной политики" (далее -Порядок)</t>
    </r>
  </si>
  <si>
    <r>
      <t>Наименование информационного требования (из текста проекта (</t>
    </r>
    <r>
      <rPr>
        <b/>
        <u/>
        <sz val="11"/>
        <color indexed="8"/>
        <rFont val="Times New Roman"/>
        <family val="1"/>
        <charset val="204"/>
      </rPr>
      <t>действующего</t>
    </r>
    <r>
      <rPr>
        <b/>
        <sz val="11"/>
        <color indexed="8"/>
        <rFont val="Times New Roman"/>
        <family val="1"/>
        <charset val="204"/>
      </rPr>
      <t xml:space="preserve">) мнпа): </t>
    </r>
    <r>
      <rPr>
        <i/>
        <sz val="11"/>
        <color indexed="8"/>
        <rFont val="Times New Roman"/>
        <family val="1"/>
        <charset val="204"/>
      </rPr>
      <t>п. 2.2 Порядка устанавливается перечень документов, предоставляемых организациями в уполномоченный орган для получения субсидии</t>
    </r>
  </si>
  <si>
    <r>
      <t xml:space="preserve">Определение затрат рабочего времени: </t>
    </r>
    <r>
      <rPr>
        <i/>
        <sz val="11"/>
        <color indexed="8"/>
        <rFont val="Times New Roman"/>
        <family val="1"/>
        <charset val="204"/>
      </rPr>
      <t>Прием заявлений, проверка и рассмотрение предоставленных документов</t>
    </r>
  </si>
  <si>
    <t xml:space="preserve">Итого сумма информационных издержек возникающие в связи с планируемым  исполнением требования постановления составляет: </t>
  </si>
  <si>
    <t>рублей в год</t>
  </si>
  <si>
    <t xml:space="preserve">Определение затрат рабочего времени: </t>
  </si>
  <si>
    <r>
      <t>Наименование информационного требования (из текста проекта (</t>
    </r>
    <r>
      <rPr>
        <b/>
        <u/>
        <sz val="11"/>
        <color indexed="8"/>
        <rFont val="Times New Roman"/>
        <family val="1"/>
        <charset val="204"/>
      </rPr>
      <t>действующего</t>
    </r>
    <r>
      <rPr>
        <b/>
        <sz val="11"/>
        <color indexed="8"/>
        <rFont val="Times New Roman"/>
        <family val="1"/>
        <charset val="204"/>
      </rPr>
      <t>) мнпа): заявитель предоставляет в администрацию города Пыть-Яха документы и материалы, предусмотренные  Федеральным законом №69-ФЗ</t>
    </r>
  </si>
  <si>
    <t>норма рабочего времени при 40-часовой рабочей недели (1973) в 2022 году - данные "Консультант плюс"/производственный календарь</t>
  </si>
  <si>
    <t>Расчет стандартных издержек 
субъектов предпринимательской и иной экономической деятельности возникающих в связи с исполнением требований регулирования</t>
  </si>
  <si>
    <t xml:space="preserve">   Стандартные издержки субъектов предпринимательской деятельности, возникающие в связи планируемым исполнением требования проекта постановления администрации города «Об утверждении порядка предоставления субсидий в целях возмещения недополученных доходов при оказании жилищно-коммунальных услуг населению города Пыть-Яха»</t>
  </si>
  <si>
    <t>Тариф на 2 поездки общественным транспортом</t>
  </si>
  <si>
    <t>Расчет информационных издержек №1</t>
  </si>
  <si>
    <t>Стоимость Бумага Xerox Premier 003R91832 (А4, марка A, 80 г/кв.м, 500 листов) составляет 500,0 руб.</t>
  </si>
  <si>
    <t>Среднемесячная заработная плата работников организаций за январь-сентябрь 2022г (данные Росстат)</t>
  </si>
  <si>
    <t>работа 4 специалистов</t>
  </si>
  <si>
    <t>Стоимость картриджа лазерного Kyocera TK-1170, черный, совместимый, повышенной емкости составляет 515 руб.</t>
  </si>
  <si>
    <t xml:space="preserve">Документы предоставляются заявителем по мере доведения денежных средств.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</si>
</sst>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trike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49" fontId="3" fillId="0" borderId="10" xfId="0" applyNumberFormat="1" applyFont="1" applyBorder="1" applyAlignment="1">
      <alignment vertical="top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0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/>
    <xf numFmtId="0" fontId="3" fillId="0" borderId="5" xfId="0" applyFont="1" applyBorder="1" applyAlignment="1"/>
    <xf numFmtId="0" fontId="2" fillId="0" borderId="16" xfId="0" applyFont="1" applyBorder="1" applyAlignment="1"/>
    <xf numFmtId="0" fontId="2" fillId="0" borderId="0" xfId="0" applyFont="1" applyBorder="1" applyAlignment="1"/>
    <xf numFmtId="0" fontId="2" fillId="0" borderId="11" xfId="0" applyFont="1" applyBorder="1" applyAlignment="1"/>
    <xf numFmtId="0" fontId="14" fillId="0" borderId="11" xfId="0" applyFont="1" applyBorder="1" applyAlignment="1">
      <alignment horizontal="center" wrapText="1"/>
    </xf>
    <xf numFmtId="49" fontId="3" fillId="0" borderId="10" xfId="0" applyNumberFormat="1" applyFont="1" applyBorder="1" applyAlignment="1">
      <alignment vertical="top"/>
    </xf>
    <xf numFmtId="0" fontId="2" fillId="0" borderId="11" xfId="0" applyFont="1" applyBorder="1"/>
    <xf numFmtId="0" fontId="2" fillId="0" borderId="12" xfId="0" applyFont="1" applyBorder="1"/>
    <xf numFmtId="0" fontId="12" fillId="0" borderId="17" xfId="0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/>
    </xf>
    <xf numFmtId="0" fontId="2" fillId="0" borderId="7" xfId="0" applyFont="1" applyBorder="1"/>
    <xf numFmtId="0" fontId="14" fillId="0" borderId="19" xfId="0" applyFont="1" applyBorder="1"/>
    <xf numFmtId="0" fontId="12" fillId="0" borderId="14" xfId="0" applyFont="1" applyBorder="1" applyAlignment="1">
      <alignment horizontal="center" vertical="center" wrapText="1"/>
    </xf>
    <xf numFmtId="0" fontId="2" fillId="0" borderId="20" xfId="0" applyFont="1" applyBorder="1"/>
    <xf numFmtId="0" fontId="15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4" fillId="0" borderId="22" xfId="0" applyFont="1" applyBorder="1"/>
    <xf numFmtId="0" fontId="8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2" fillId="0" borderId="27" xfId="0" applyFont="1" applyBorder="1"/>
    <xf numFmtId="0" fontId="12" fillId="0" borderId="28" xfId="0" applyFont="1" applyBorder="1" applyAlignment="1">
      <alignment horizontal="center" vertical="center" wrapText="1"/>
    </xf>
    <xf numFmtId="2" fontId="12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2" fillId="0" borderId="32" xfId="0" applyFont="1" applyBorder="1"/>
    <xf numFmtId="0" fontId="12" fillId="0" borderId="32" xfId="0" applyFont="1" applyBorder="1" applyAlignment="1">
      <alignment horizontal="center" vertical="center" wrapText="1"/>
    </xf>
    <xf numFmtId="2" fontId="12" fillId="0" borderId="32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49" fontId="3" fillId="0" borderId="33" xfId="0" applyNumberFormat="1" applyFont="1" applyBorder="1" applyAlignment="1">
      <alignment vertical="top" wrapText="1"/>
    </xf>
    <xf numFmtId="0" fontId="2" fillId="0" borderId="0" xfId="0" applyFont="1" applyBorder="1"/>
    <xf numFmtId="0" fontId="12" fillId="0" borderId="34" xfId="0" applyFont="1" applyBorder="1" applyAlignment="1">
      <alignment horizontal="center" vertical="center" wrapText="1"/>
    </xf>
    <xf numFmtId="2" fontId="12" fillId="0" borderId="34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5" fillId="0" borderId="35" xfId="0" applyFont="1" applyBorder="1"/>
    <xf numFmtId="0" fontId="2" fillId="0" borderId="36" xfId="0" applyFont="1" applyBorder="1"/>
    <xf numFmtId="0" fontId="2" fillId="0" borderId="17" xfId="0" applyFont="1" applyBorder="1"/>
    <xf numFmtId="0" fontId="14" fillId="0" borderId="11" xfId="0" applyFont="1" applyBorder="1"/>
    <xf numFmtId="0" fontId="14" fillId="0" borderId="37" xfId="0" applyFont="1" applyBorder="1"/>
    <xf numFmtId="0" fontId="2" fillId="0" borderId="25" xfId="0" applyFont="1" applyBorder="1"/>
    <xf numFmtId="0" fontId="15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2" fillId="0" borderId="40" xfId="0" applyFont="1" applyBorder="1"/>
    <xf numFmtId="0" fontId="17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3" fillId="0" borderId="20" xfId="0" applyFont="1" applyBorder="1" applyAlignment="1">
      <alignment wrapText="1"/>
    </xf>
    <xf numFmtId="0" fontId="15" fillId="0" borderId="5" xfId="0" applyFont="1" applyBorder="1" applyAlignment="1">
      <alignment vertical="center"/>
    </xf>
    <xf numFmtId="2" fontId="18" fillId="0" borderId="8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44" xfId="0" applyFont="1" applyBorder="1"/>
    <xf numFmtId="0" fontId="2" fillId="0" borderId="45" xfId="0" applyFont="1" applyBorder="1"/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13" fillId="0" borderId="50" xfId="0" applyFont="1" applyBorder="1" applyAlignment="1">
      <alignment wrapText="1"/>
    </xf>
    <xf numFmtId="0" fontId="15" fillId="0" borderId="51" xfId="0" applyFont="1" applyBorder="1" applyAlignment="1">
      <alignment vertical="center"/>
    </xf>
    <xf numFmtId="0" fontId="2" fillId="0" borderId="52" xfId="0" applyFont="1" applyBorder="1"/>
    <xf numFmtId="0" fontId="2" fillId="0" borderId="53" xfId="0" applyFont="1" applyBorder="1"/>
    <xf numFmtId="2" fontId="18" fillId="0" borderId="54" xfId="0" applyNumberFormat="1" applyFont="1" applyBorder="1" applyAlignment="1">
      <alignment horizontal="center" vertical="center" wrapText="1"/>
    </xf>
    <xf numFmtId="0" fontId="2" fillId="0" borderId="55" xfId="0" applyFont="1" applyBorder="1"/>
    <xf numFmtId="0" fontId="13" fillId="0" borderId="20" xfId="0" applyFont="1" applyBorder="1" applyAlignment="1">
      <alignment vertical="top" wrapText="1"/>
    </xf>
    <xf numFmtId="0" fontId="3" fillId="0" borderId="52" xfId="0" applyFont="1" applyBorder="1"/>
    <xf numFmtId="2" fontId="2" fillId="0" borderId="0" xfId="0" applyNumberFormat="1" applyFont="1"/>
    <xf numFmtId="0" fontId="12" fillId="2" borderId="8" xfId="0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4" fontId="19" fillId="0" borderId="0" xfId="0" applyNumberFormat="1" applyFont="1" applyAlignment="1">
      <alignment wrapText="1"/>
    </xf>
    <xf numFmtId="0" fontId="25" fillId="0" borderId="9" xfId="0" applyFont="1" applyBorder="1" applyAlignment="1">
      <alignment wrapText="1"/>
    </xf>
    <xf numFmtId="2" fontId="16" fillId="0" borderId="15" xfId="0" applyNumberFormat="1" applyFont="1" applyBorder="1"/>
    <xf numFmtId="0" fontId="6" fillId="0" borderId="15" xfId="0" applyFont="1" applyBorder="1" applyAlignment="1">
      <alignment vertical="top" wrapText="1"/>
    </xf>
    <xf numFmtId="0" fontId="16" fillId="0" borderId="20" xfId="0" applyFont="1" applyBorder="1"/>
    <xf numFmtId="0" fontId="6" fillId="0" borderId="20" xfId="0" applyFont="1" applyBorder="1"/>
    <xf numFmtId="0" fontId="16" fillId="0" borderId="25" xfId="0" applyFont="1" applyBorder="1" applyAlignment="1">
      <alignment vertical="top" wrapText="1"/>
    </xf>
    <xf numFmtId="0" fontId="6" fillId="2" borderId="15" xfId="0" applyFont="1" applyFill="1" applyBorder="1" applyAlignment="1">
      <alignment wrapText="1"/>
    </xf>
    <xf numFmtId="0" fontId="16" fillId="2" borderId="25" xfId="0" applyFont="1" applyFill="1" applyBorder="1"/>
    <xf numFmtId="0" fontId="6" fillId="2" borderId="20" xfId="0" applyFont="1" applyFill="1" applyBorder="1" applyAlignment="1">
      <alignment wrapText="1"/>
    </xf>
    <xf numFmtId="0" fontId="16" fillId="0" borderId="15" xfId="0" applyFont="1" applyBorder="1"/>
    <xf numFmtId="0" fontId="6" fillId="0" borderId="20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16" fillId="0" borderId="55" xfId="0" applyFont="1" applyBorder="1"/>
    <xf numFmtId="0" fontId="16" fillId="0" borderId="0" xfId="0" applyFont="1"/>
    <xf numFmtId="0" fontId="25" fillId="2" borderId="8" xfId="0" applyFont="1" applyFill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 indent="1"/>
    </xf>
    <xf numFmtId="10" fontId="6" fillId="0" borderId="13" xfId="0" applyNumberFormat="1" applyFont="1" applyBorder="1" applyAlignment="1">
      <alignment horizontal="center" vertical="center" wrapText="1"/>
    </xf>
    <xf numFmtId="0" fontId="16" fillId="0" borderId="11" xfId="0" applyFont="1" applyBorder="1" applyAlignment="1"/>
    <xf numFmtId="0" fontId="16" fillId="0" borderId="11" xfId="0" applyFont="1" applyBorder="1" applyAlignment="1">
      <alignment horizontal="center" wrapText="1"/>
    </xf>
    <xf numFmtId="0" fontId="16" fillId="0" borderId="11" xfId="0" applyFont="1" applyBorder="1"/>
    <xf numFmtId="0" fontId="6" fillId="0" borderId="17" xfId="0" applyFont="1" applyBorder="1" applyAlignment="1">
      <alignment horizontal="center" vertical="center" wrapText="1"/>
    </xf>
    <xf numFmtId="0" fontId="16" fillId="0" borderId="19" xfId="0" applyFont="1" applyBorder="1"/>
    <xf numFmtId="0" fontId="16" fillId="0" borderId="23" xfId="0" applyFont="1" applyBorder="1"/>
    <xf numFmtId="0" fontId="16" fillId="0" borderId="22" xfId="0" applyFont="1" applyBorder="1"/>
    <xf numFmtId="0" fontId="6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2" fontId="6" fillId="0" borderId="34" xfId="0" applyNumberFormat="1" applyFont="1" applyBorder="1" applyAlignment="1">
      <alignment horizontal="center" vertical="center" wrapText="1"/>
    </xf>
    <xf numFmtId="0" fontId="16" fillId="0" borderId="37" xfId="0" applyFont="1" applyBorder="1"/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40" xfId="0" applyFont="1" applyBorder="1"/>
    <xf numFmtId="0" fontId="16" fillId="0" borderId="45" xfId="0" applyFont="1" applyBorder="1"/>
    <xf numFmtId="0" fontId="16" fillId="0" borderId="49" xfId="0" applyFont="1" applyBorder="1"/>
    <xf numFmtId="0" fontId="16" fillId="0" borderId="53" xfId="0" applyFont="1" applyBorder="1"/>
    <xf numFmtId="0" fontId="16" fillId="0" borderId="52" xfId="0" applyFont="1" applyBorder="1"/>
    <xf numFmtId="4" fontId="26" fillId="0" borderId="0" xfId="0" applyNumberFormat="1" applyFont="1" applyAlignment="1">
      <alignment wrapText="1"/>
    </xf>
    <xf numFmtId="0" fontId="8" fillId="0" borderId="48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57" xfId="0" applyFont="1" applyBorder="1" applyAlignment="1">
      <alignment horizontal="left" vertical="top" wrapText="1"/>
    </xf>
    <xf numFmtId="0" fontId="16" fillId="0" borderId="58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43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43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2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7" zoomScaleNormal="100" zoomScaleSheetLayoutView="100" workbookViewId="0">
      <selection activeCell="A5" sqref="A5:I5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85546875" style="1" customWidth="1"/>
    <col min="7" max="7" width="11" style="1" customWidth="1"/>
    <col min="8" max="8" width="15.140625" style="1" customWidth="1"/>
    <col min="9" max="9" width="31.5703125" style="1" customWidth="1"/>
    <col min="10" max="16384" width="9.140625" style="1"/>
  </cols>
  <sheetData>
    <row r="1" spans="1:9" ht="74.25" customHeight="1" x14ac:dyDescent="0.3">
      <c r="A1" s="156" t="s">
        <v>51</v>
      </c>
      <c r="B1" s="156"/>
      <c r="C1" s="156"/>
      <c r="D1" s="156"/>
      <c r="E1" s="156"/>
      <c r="F1" s="156"/>
      <c r="G1" s="156"/>
      <c r="H1" s="156"/>
      <c r="I1" s="156"/>
    </row>
    <row r="2" spans="1:9" ht="81" customHeight="1" x14ac:dyDescent="0.3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3" spans="1:9" ht="65.25" customHeight="1" x14ac:dyDescent="0.3">
      <c r="A3" s="158" t="s">
        <v>54</v>
      </c>
      <c r="B3" s="158"/>
      <c r="C3" s="158"/>
      <c r="D3" s="158"/>
      <c r="E3" s="158"/>
      <c r="F3" s="158"/>
      <c r="G3" s="158"/>
      <c r="H3" s="158"/>
      <c r="I3" s="158"/>
    </row>
    <row r="4" spans="1:9" x14ac:dyDescent="0.3">
      <c r="A4" s="2" t="s">
        <v>53</v>
      </c>
    </row>
    <row r="5" spans="1:9" ht="19.5" thickBot="1" x14ac:dyDescent="0.35">
      <c r="A5" s="159" t="s">
        <v>1</v>
      </c>
      <c r="B5" s="159"/>
      <c r="C5" s="159"/>
      <c r="D5" s="159"/>
      <c r="E5" s="159"/>
      <c r="F5" s="159"/>
      <c r="G5" s="159"/>
      <c r="H5" s="159"/>
      <c r="I5" s="159"/>
    </row>
    <row r="6" spans="1:9" ht="30.75" x14ac:dyDescent="0.3">
      <c r="A6" s="3" t="s">
        <v>2</v>
      </c>
      <c r="B6" s="160" t="s">
        <v>3</v>
      </c>
      <c r="C6" s="161"/>
      <c r="D6" s="161"/>
      <c r="E6" s="161"/>
      <c r="F6" s="161"/>
      <c r="G6" s="161"/>
      <c r="H6" s="162"/>
      <c r="I6" s="4" t="s">
        <v>4</v>
      </c>
    </row>
    <row r="7" spans="1:9" ht="42" customHeight="1" x14ac:dyDescent="0.3">
      <c r="A7" s="5" t="s">
        <v>5</v>
      </c>
      <c r="B7" s="163" t="s">
        <v>55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3">
      <c r="A8" s="6" t="s">
        <v>6</v>
      </c>
      <c r="B8" s="166" t="s">
        <v>56</v>
      </c>
      <c r="C8" s="167"/>
      <c r="D8" s="167"/>
      <c r="E8" s="167"/>
      <c r="F8" s="167"/>
      <c r="G8" s="167"/>
      <c r="H8" s="167"/>
      <c r="I8" s="168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69" t="s">
        <v>10</v>
      </c>
      <c r="C10" s="170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51" t="s">
        <v>13</v>
      </c>
      <c r="C12" s="152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51" t="s">
        <v>16</v>
      </c>
      <c r="C13" s="152"/>
      <c r="D13" s="152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48" t="s">
        <v>19</v>
      </c>
      <c r="C15" s="149"/>
      <c r="D15" s="149"/>
      <c r="E15" s="149"/>
      <c r="F15" s="149"/>
      <c r="G15" s="149"/>
      <c r="H15" s="150"/>
      <c r="I15" s="41"/>
    </row>
    <row r="16" spans="1:9" ht="42" customHeight="1" x14ac:dyDescent="0.3">
      <c r="A16" s="42" t="s">
        <v>20</v>
      </c>
      <c r="B16" s="153" t="s">
        <v>21</v>
      </c>
      <c r="C16" s="154"/>
      <c r="D16" s="155"/>
      <c r="E16" s="43"/>
      <c r="F16" s="44"/>
      <c r="G16" s="44"/>
      <c r="H16" s="45">
        <f>H17+H18</f>
        <v>23.25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35</v>
      </c>
      <c r="G17" s="52">
        <v>225</v>
      </c>
      <c r="H17" s="18">
        <f>G17/500*F17</f>
        <v>15.75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35</v>
      </c>
      <c r="G18" s="57">
        <v>450</v>
      </c>
      <c r="H18" s="92">
        <f>G18/2100*F18</f>
        <v>7.5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23.25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4</v>
      </c>
      <c r="G20" s="69">
        <v>23</v>
      </c>
      <c r="H20" s="70">
        <f>F20*G20</f>
        <v>92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18955.097472081219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75820.389888324877</v>
      </c>
      <c r="I24" s="87"/>
    </row>
    <row r="26" spans="1:9" ht="19.5" hidden="1" thickBot="1" x14ac:dyDescent="0.35">
      <c r="A26" s="159" t="s">
        <v>40</v>
      </c>
      <c r="B26" s="159"/>
      <c r="C26" s="159"/>
      <c r="D26" s="159"/>
      <c r="E26" s="159"/>
      <c r="F26" s="159"/>
      <c r="G26" s="159"/>
      <c r="H26" s="159"/>
      <c r="I26" s="159"/>
    </row>
    <row r="27" spans="1:9" ht="30.75" hidden="1" x14ac:dyDescent="0.3">
      <c r="A27" s="3" t="s">
        <v>2</v>
      </c>
      <c r="B27" s="160" t="s">
        <v>3</v>
      </c>
      <c r="C27" s="161"/>
      <c r="D27" s="161"/>
      <c r="E27" s="161"/>
      <c r="F27" s="161"/>
      <c r="G27" s="161"/>
      <c r="H27" s="162"/>
      <c r="I27" s="4" t="s">
        <v>4</v>
      </c>
    </row>
    <row r="28" spans="1:9" ht="45" hidden="1" customHeight="1" x14ac:dyDescent="0.3">
      <c r="A28" s="5" t="s">
        <v>5</v>
      </c>
      <c r="B28" s="163" t="s">
        <v>41</v>
      </c>
      <c r="C28" s="164"/>
      <c r="D28" s="164"/>
      <c r="E28" s="164"/>
      <c r="F28" s="164"/>
      <c r="G28" s="164"/>
      <c r="H28" s="164"/>
      <c r="I28" s="165"/>
    </row>
    <row r="29" spans="1:9" ht="39" hidden="1" customHeight="1" x14ac:dyDescent="0.3">
      <c r="A29" s="6" t="s">
        <v>6</v>
      </c>
      <c r="B29" s="172" t="s">
        <v>42</v>
      </c>
      <c r="C29" s="173"/>
      <c r="D29" s="173"/>
      <c r="E29" s="173"/>
      <c r="F29" s="173"/>
      <c r="G29" s="173"/>
      <c r="H29" s="173"/>
      <c r="I29" s="17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69" t="s">
        <v>10</v>
      </c>
      <c r="C31" s="17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51" t="s">
        <v>13</v>
      </c>
      <c r="C33" s="152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51" t="s">
        <v>16</v>
      </c>
      <c r="C34" s="152"/>
      <c r="D34" s="152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48" t="s">
        <v>19</v>
      </c>
      <c r="C36" s="149"/>
      <c r="D36" s="149"/>
      <c r="E36" s="149"/>
      <c r="F36" s="149"/>
      <c r="G36" s="149"/>
      <c r="H36" s="150"/>
      <c r="I36" s="41"/>
    </row>
    <row r="37" spans="1:9" ht="30" hidden="1" customHeight="1" x14ac:dyDescent="0.3">
      <c r="A37" s="42" t="s">
        <v>20</v>
      </c>
      <c r="B37" s="153" t="s">
        <v>21</v>
      </c>
      <c r="C37" s="154"/>
      <c r="D37" s="155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71" t="s">
        <v>57</v>
      </c>
      <c r="B47" s="171"/>
      <c r="C47" s="171"/>
      <c r="D47" s="171"/>
      <c r="E47" s="171"/>
      <c r="F47" s="171"/>
      <c r="G47" s="95">
        <f>H24</f>
        <v>75820.389888324877</v>
      </c>
      <c r="H47" s="94" t="s">
        <v>58</v>
      </c>
      <c r="I47" s="93"/>
    </row>
    <row r="48" spans="1:9" x14ac:dyDescent="0.3">
      <c r="C48" s="90"/>
    </row>
  </sheetData>
  <mergeCells count="22">
    <mergeCell ref="B36:H36"/>
    <mergeCell ref="B37:D37"/>
    <mergeCell ref="A47:F47"/>
    <mergeCell ref="A26:I26"/>
    <mergeCell ref="B27:H27"/>
    <mergeCell ref="B28:I28"/>
    <mergeCell ref="B29:I29"/>
    <mergeCell ref="B31:C31"/>
    <mergeCell ref="B15:H15"/>
    <mergeCell ref="B33:C33"/>
    <mergeCell ref="B34:D34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10" zoomScaleNormal="100" zoomScaleSheetLayoutView="100" workbookViewId="0">
      <selection activeCell="H23" sqref="H23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56" t="s">
        <v>51</v>
      </c>
      <c r="B1" s="156"/>
      <c r="C1" s="156"/>
      <c r="D1" s="156"/>
      <c r="E1" s="156"/>
      <c r="F1" s="156"/>
      <c r="G1" s="156"/>
      <c r="H1" s="156"/>
      <c r="I1" s="156"/>
    </row>
    <row r="2" spans="1:9" ht="81" customHeight="1" x14ac:dyDescent="0.3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3" spans="1:9" ht="65.25" customHeight="1" x14ac:dyDescent="0.3">
      <c r="A3" s="158" t="s">
        <v>54</v>
      </c>
      <c r="B3" s="158"/>
      <c r="C3" s="158"/>
      <c r="D3" s="158"/>
      <c r="E3" s="158"/>
      <c r="F3" s="158"/>
      <c r="G3" s="158"/>
      <c r="H3" s="158"/>
      <c r="I3" s="158"/>
    </row>
    <row r="4" spans="1:9" x14ac:dyDescent="0.3">
      <c r="A4" s="2" t="s">
        <v>53</v>
      </c>
    </row>
    <row r="5" spans="1:9" ht="19.5" thickBot="1" x14ac:dyDescent="0.35">
      <c r="A5" s="159" t="s">
        <v>1</v>
      </c>
      <c r="B5" s="159"/>
      <c r="C5" s="159"/>
      <c r="D5" s="159"/>
      <c r="E5" s="159"/>
      <c r="F5" s="159"/>
      <c r="G5" s="159"/>
      <c r="H5" s="159"/>
      <c r="I5" s="159"/>
    </row>
    <row r="6" spans="1:9" ht="30.75" x14ac:dyDescent="0.3">
      <c r="A6" s="3" t="s">
        <v>2</v>
      </c>
      <c r="B6" s="160" t="s">
        <v>3</v>
      </c>
      <c r="C6" s="161"/>
      <c r="D6" s="161"/>
      <c r="E6" s="161"/>
      <c r="F6" s="161"/>
      <c r="G6" s="161"/>
      <c r="H6" s="162"/>
      <c r="I6" s="4" t="s">
        <v>4</v>
      </c>
    </row>
    <row r="7" spans="1:9" ht="42" customHeight="1" x14ac:dyDescent="0.3">
      <c r="A7" s="5" t="s">
        <v>5</v>
      </c>
      <c r="B7" s="163" t="s">
        <v>55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3">
      <c r="A8" s="6" t="s">
        <v>6</v>
      </c>
      <c r="B8" s="166" t="s">
        <v>56</v>
      </c>
      <c r="C8" s="167"/>
      <c r="D8" s="167"/>
      <c r="E8" s="167"/>
      <c r="F8" s="167"/>
      <c r="G8" s="167"/>
      <c r="H8" s="167"/>
      <c r="I8" s="168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69" t="s">
        <v>10</v>
      </c>
      <c r="C10" s="170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51" t="s">
        <v>13</v>
      </c>
      <c r="C12" s="152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51" t="s">
        <v>16</v>
      </c>
      <c r="C13" s="152"/>
      <c r="D13" s="152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48" t="s">
        <v>19</v>
      </c>
      <c r="C15" s="149"/>
      <c r="D15" s="149"/>
      <c r="E15" s="149"/>
      <c r="F15" s="149"/>
      <c r="G15" s="149"/>
      <c r="H15" s="150"/>
      <c r="I15" s="41"/>
    </row>
    <row r="16" spans="1:9" ht="42" customHeight="1" x14ac:dyDescent="0.3">
      <c r="A16" s="42" t="s">
        <v>20</v>
      </c>
      <c r="B16" s="153" t="s">
        <v>21</v>
      </c>
      <c r="C16" s="154"/>
      <c r="D16" s="155"/>
      <c r="E16" s="43"/>
      <c r="F16" s="44"/>
      <c r="G16" s="44"/>
      <c r="H16" s="45">
        <f>H17+H18</f>
        <v>37.200000000000003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56</v>
      </c>
      <c r="G17" s="52">
        <v>225</v>
      </c>
      <c r="H17" s="18">
        <f>G17/500*F17</f>
        <v>25.2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56</v>
      </c>
      <c r="G18" s="57">
        <v>450</v>
      </c>
      <c r="H18" s="92">
        <f>G18/2100*F18</f>
        <v>12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37.200000000000003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26</v>
      </c>
      <c r="H20" s="70">
        <f>F20*G20</f>
        <v>52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18929.04747208122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18929.04747208122</v>
      </c>
      <c r="I24" s="87"/>
    </row>
    <row r="26" spans="1:9" hidden="1" x14ac:dyDescent="0.3">
      <c r="A26" s="159" t="s">
        <v>40</v>
      </c>
      <c r="B26" s="159"/>
      <c r="C26" s="159"/>
      <c r="D26" s="159"/>
      <c r="E26" s="159"/>
      <c r="F26" s="159"/>
      <c r="G26" s="159"/>
      <c r="H26" s="159"/>
      <c r="I26" s="159"/>
    </row>
    <row r="27" spans="1:9" ht="30.75" hidden="1" x14ac:dyDescent="0.3">
      <c r="A27" s="3" t="s">
        <v>2</v>
      </c>
      <c r="B27" s="160" t="s">
        <v>3</v>
      </c>
      <c r="C27" s="161"/>
      <c r="D27" s="161"/>
      <c r="E27" s="161"/>
      <c r="F27" s="161"/>
      <c r="G27" s="161"/>
      <c r="H27" s="162"/>
      <c r="I27" s="4" t="s">
        <v>4</v>
      </c>
    </row>
    <row r="28" spans="1:9" ht="45" hidden="1" customHeight="1" x14ac:dyDescent="0.3">
      <c r="A28" s="5" t="s">
        <v>5</v>
      </c>
      <c r="B28" s="163" t="s">
        <v>41</v>
      </c>
      <c r="C28" s="164"/>
      <c r="D28" s="164"/>
      <c r="E28" s="164"/>
      <c r="F28" s="164"/>
      <c r="G28" s="164"/>
      <c r="H28" s="164"/>
      <c r="I28" s="165"/>
    </row>
    <row r="29" spans="1:9" ht="39" hidden="1" customHeight="1" x14ac:dyDescent="0.3">
      <c r="A29" s="6" t="s">
        <v>6</v>
      </c>
      <c r="B29" s="172" t="s">
        <v>42</v>
      </c>
      <c r="C29" s="173"/>
      <c r="D29" s="173"/>
      <c r="E29" s="173"/>
      <c r="F29" s="173"/>
      <c r="G29" s="173"/>
      <c r="H29" s="173"/>
      <c r="I29" s="17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69" t="s">
        <v>10</v>
      </c>
      <c r="C31" s="17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51" t="s">
        <v>13</v>
      </c>
      <c r="C33" s="152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51" t="s">
        <v>16</v>
      </c>
      <c r="C34" s="152"/>
      <c r="D34" s="152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48" t="s">
        <v>19</v>
      </c>
      <c r="C36" s="149"/>
      <c r="D36" s="149"/>
      <c r="E36" s="149"/>
      <c r="F36" s="149"/>
      <c r="G36" s="149"/>
      <c r="H36" s="150"/>
      <c r="I36" s="41"/>
    </row>
    <row r="37" spans="1:9" ht="30" hidden="1" customHeight="1" x14ac:dyDescent="0.3">
      <c r="A37" s="42" t="s">
        <v>20</v>
      </c>
      <c r="B37" s="153" t="s">
        <v>21</v>
      </c>
      <c r="C37" s="154"/>
      <c r="D37" s="155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71" t="s">
        <v>57</v>
      </c>
      <c r="B47" s="171"/>
      <c r="C47" s="171"/>
      <c r="D47" s="171"/>
      <c r="E47" s="171"/>
      <c r="F47" s="171"/>
      <c r="G47" s="95">
        <f>H24</f>
        <v>18929.04747208122</v>
      </c>
      <c r="H47" s="94" t="s">
        <v>58</v>
      </c>
      <c r="I47" s="93"/>
    </row>
    <row r="48" spans="1:9" x14ac:dyDescent="0.3">
      <c r="C48" s="90"/>
    </row>
  </sheetData>
  <mergeCells count="22">
    <mergeCell ref="B12:C12"/>
    <mergeCell ref="B13:D13"/>
    <mergeCell ref="B15:H15"/>
    <mergeCell ref="B34:D34"/>
    <mergeCell ref="A47:F47"/>
    <mergeCell ref="B16:D16"/>
    <mergeCell ref="B36:H36"/>
    <mergeCell ref="B37:D37"/>
    <mergeCell ref="B33:C33"/>
    <mergeCell ref="A26:I26"/>
    <mergeCell ref="B27:H27"/>
    <mergeCell ref="B28:I28"/>
    <mergeCell ref="B29:I29"/>
    <mergeCell ref="B31:C31"/>
    <mergeCell ref="B8:I8"/>
    <mergeCell ref="B10:C10"/>
    <mergeCell ref="A1:I1"/>
    <mergeCell ref="A2:I2"/>
    <mergeCell ref="A3:I3"/>
    <mergeCell ref="A5:I5"/>
    <mergeCell ref="B6:H6"/>
    <mergeCell ref="B7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4" zoomScaleNormal="100" zoomScaleSheetLayoutView="100" workbookViewId="0">
      <selection activeCell="K9" sqref="K9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7" width="9.7109375" style="109" customWidth="1"/>
    <col min="8" max="8" width="13" style="109" customWidth="1"/>
    <col min="9" max="9" width="33.28515625" style="1" customWidth="1"/>
    <col min="10" max="16384" width="9.140625" style="1"/>
  </cols>
  <sheetData>
    <row r="1" spans="1:9" ht="74.25" customHeight="1" x14ac:dyDescent="0.3">
      <c r="A1" s="156" t="s">
        <v>62</v>
      </c>
      <c r="B1" s="156"/>
      <c r="C1" s="156"/>
      <c r="D1" s="156"/>
      <c r="E1" s="156"/>
      <c r="F1" s="156"/>
      <c r="G1" s="156"/>
      <c r="H1" s="156"/>
      <c r="I1" s="156"/>
    </row>
    <row r="2" spans="1:9" ht="81" customHeight="1" x14ac:dyDescent="0.3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3" spans="1:9" ht="65.25" customHeight="1" x14ac:dyDescent="0.3">
      <c r="A3" s="175" t="s">
        <v>63</v>
      </c>
      <c r="B3" s="175"/>
      <c r="C3" s="175"/>
      <c r="D3" s="175"/>
      <c r="E3" s="175"/>
      <c r="F3" s="175"/>
      <c r="G3" s="175"/>
      <c r="H3" s="175"/>
      <c r="I3" s="175"/>
    </row>
    <row r="4" spans="1:9" x14ac:dyDescent="0.3">
      <c r="A4" s="2"/>
    </row>
    <row r="5" spans="1:9" ht="19.5" thickBot="1" x14ac:dyDescent="0.35">
      <c r="A5" s="159" t="s">
        <v>65</v>
      </c>
      <c r="B5" s="159"/>
      <c r="C5" s="159"/>
      <c r="D5" s="159"/>
      <c r="E5" s="159"/>
      <c r="F5" s="159"/>
      <c r="G5" s="159"/>
      <c r="H5" s="159"/>
      <c r="I5" s="159"/>
    </row>
    <row r="6" spans="1:9" ht="30.75" x14ac:dyDescent="0.3">
      <c r="A6" s="3" t="s">
        <v>2</v>
      </c>
      <c r="B6" s="160" t="s">
        <v>3</v>
      </c>
      <c r="C6" s="161"/>
      <c r="D6" s="161"/>
      <c r="E6" s="161"/>
      <c r="F6" s="161"/>
      <c r="G6" s="161"/>
      <c r="H6" s="162"/>
      <c r="I6" s="4" t="s">
        <v>4</v>
      </c>
    </row>
    <row r="7" spans="1:9" ht="54" customHeight="1" x14ac:dyDescent="0.3">
      <c r="A7" s="5" t="s">
        <v>5</v>
      </c>
      <c r="B7" s="163" t="s">
        <v>60</v>
      </c>
      <c r="C7" s="164"/>
      <c r="D7" s="164"/>
      <c r="E7" s="164"/>
      <c r="F7" s="164"/>
      <c r="G7" s="164"/>
      <c r="H7" s="164"/>
      <c r="I7" s="165"/>
    </row>
    <row r="8" spans="1:9" ht="36" customHeight="1" x14ac:dyDescent="0.3">
      <c r="A8" s="6" t="s">
        <v>6</v>
      </c>
      <c r="B8" s="166" t="s">
        <v>59</v>
      </c>
      <c r="C8" s="167"/>
      <c r="D8" s="167"/>
      <c r="E8" s="167"/>
      <c r="F8" s="167"/>
      <c r="G8" s="167"/>
      <c r="H8" s="167"/>
      <c r="I8" s="168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0"/>
      <c r="H9" s="110">
        <v>113475.6</v>
      </c>
      <c r="I9" s="96" t="s">
        <v>67</v>
      </c>
    </row>
    <row r="10" spans="1:9" ht="18" customHeight="1" x14ac:dyDescent="0.3">
      <c r="A10" s="14" t="s">
        <v>9</v>
      </c>
      <c r="B10" s="169" t="s">
        <v>10</v>
      </c>
      <c r="C10" s="170"/>
      <c r="D10" s="15"/>
      <c r="E10" s="16"/>
      <c r="F10" s="15"/>
      <c r="G10" s="125">
        <v>0.30199999999999999</v>
      </c>
      <c r="H10" s="111">
        <f>+H9*G10</f>
        <v>34269.631200000003</v>
      </c>
      <c r="I10" s="97"/>
    </row>
    <row r="11" spans="1:9" x14ac:dyDescent="0.3">
      <c r="A11" s="20" t="s">
        <v>11</v>
      </c>
      <c r="B11" s="21"/>
      <c r="C11" s="22"/>
      <c r="D11" s="23"/>
      <c r="E11" s="22"/>
      <c r="F11" s="126"/>
      <c r="G11" s="127"/>
      <c r="H11" s="111">
        <f>H9+H10</f>
        <v>147745.23120000001</v>
      </c>
      <c r="I11" s="97"/>
    </row>
    <row r="12" spans="1:9" ht="51" x14ac:dyDescent="0.3">
      <c r="A12" s="25" t="s">
        <v>12</v>
      </c>
      <c r="B12" s="151" t="s">
        <v>13</v>
      </c>
      <c r="C12" s="152"/>
      <c r="D12" s="26"/>
      <c r="E12" s="27"/>
      <c r="F12" s="128"/>
      <c r="G12" s="129">
        <v>1973</v>
      </c>
      <c r="H12" s="112">
        <f>G12/12</f>
        <v>164.41666666666666</v>
      </c>
      <c r="I12" s="98" t="s">
        <v>61</v>
      </c>
    </row>
    <row r="13" spans="1:9" ht="17.25" customHeight="1" x14ac:dyDescent="0.3">
      <c r="A13" s="31" t="s">
        <v>15</v>
      </c>
      <c r="B13" s="151" t="s">
        <v>16</v>
      </c>
      <c r="C13" s="152"/>
      <c r="D13" s="152"/>
      <c r="E13" s="32"/>
      <c r="F13" s="128"/>
      <c r="G13" s="130"/>
      <c r="H13" s="113">
        <v>4</v>
      </c>
      <c r="I13" s="99"/>
    </row>
    <row r="14" spans="1:9" x14ac:dyDescent="0.3">
      <c r="A14" s="36" t="s">
        <v>17</v>
      </c>
      <c r="B14" s="37"/>
      <c r="C14" s="37"/>
      <c r="D14" s="37"/>
      <c r="E14" s="37"/>
      <c r="F14" s="131"/>
      <c r="G14" s="132"/>
      <c r="H14" s="111">
        <f>H11/H12*H13</f>
        <v>3594.4100849467818</v>
      </c>
      <c r="I14" s="100" t="s">
        <v>68</v>
      </c>
    </row>
    <row r="15" spans="1:9" x14ac:dyDescent="0.3">
      <c r="A15" s="40" t="s">
        <v>18</v>
      </c>
      <c r="B15" s="148" t="s">
        <v>19</v>
      </c>
      <c r="C15" s="149"/>
      <c r="D15" s="149"/>
      <c r="E15" s="149"/>
      <c r="F15" s="149"/>
      <c r="G15" s="149"/>
      <c r="H15" s="150"/>
      <c r="I15" s="101"/>
    </row>
    <row r="16" spans="1:9" ht="42" customHeight="1" x14ac:dyDescent="0.3">
      <c r="A16" s="42" t="s">
        <v>20</v>
      </c>
      <c r="B16" s="153" t="s">
        <v>21</v>
      </c>
      <c r="C16" s="154"/>
      <c r="D16" s="155"/>
      <c r="E16" s="43"/>
      <c r="F16" s="133"/>
      <c r="G16" s="133"/>
      <c r="H16" s="114">
        <f>H17+H18</f>
        <v>161.875</v>
      </c>
      <c r="I16" s="98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134">
        <v>150</v>
      </c>
      <c r="G17" s="135">
        <v>500</v>
      </c>
      <c r="H17" s="115">
        <f>G17/500*F17</f>
        <v>150</v>
      </c>
      <c r="I17" s="102" t="s">
        <v>66</v>
      </c>
    </row>
    <row r="18" spans="1:9" ht="28.5" customHeight="1" x14ac:dyDescent="0.3">
      <c r="A18" s="54" t="s">
        <v>26</v>
      </c>
      <c r="B18" s="47" t="s">
        <v>27</v>
      </c>
      <c r="C18" s="48"/>
      <c r="D18" s="49"/>
      <c r="E18" s="55"/>
      <c r="F18" s="136">
        <v>150</v>
      </c>
      <c r="G18" s="137">
        <v>570</v>
      </c>
      <c r="H18" s="116">
        <f>G18/7200*F18</f>
        <v>11.875</v>
      </c>
      <c r="I18" s="102" t="s">
        <v>69</v>
      </c>
    </row>
    <row r="19" spans="1:9" x14ac:dyDescent="0.3">
      <c r="A19" s="59" t="s">
        <v>29</v>
      </c>
      <c r="B19" s="60"/>
      <c r="C19" s="61"/>
      <c r="D19" s="38"/>
      <c r="E19" s="38"/>
      <c r="F19" s="128"/>
      <c r="G19" s="138"/>
      <c r="H19" s="117">
        <f>H16</f>
        <v>161.875</v>
      </c>
      <c r="I19" s="103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139">
        <v>2</v>
      </c>
      <c r="G20" s="140">
        <v>32</v>
      </c>
      <c r="H20" s="118">
        <f>F20*G20</f>
        <v>64</v>
      </c>
      <c r="I20" s="104" t="s">
        <v>64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141"/>
      <c r="G21" s="141"/>
      <c r="H21" s="119">
        <f>H14+H19+H20</f>
        <v>3820.2850849467818</v>
      </c>
      <c r="I21" s="105"/>
    </row>
    <row r="22" spans="1:9" ht="39.75" x14ac:dyDescent="0.3">
      <c r="A22" s="74" t="s">
        <v>34</v>
      </c>
      <c r="B22" s="75" t="s">
        <v>35</v>
      </c>
      <c r="C22" s="76"/>
      <c r="D22" s="55"/>
      <c r="E22" s="76"/>
      <c r="F22" s="142"/>
      <c r="G22" s="143"/>
      <c r="H22" s="120">
        <v>1</v>
      </c>
      <c r="I22" s="106" t="s">
        <v>70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141"/>
      <c r="G23" s="144"/>
      <c r="H23" s="120">
        <v>1</v>
      </c>
      <c r="I23" s="107"/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145"/>
      <c r="G24" s="146"/>
      <c r="H24" s="121">
        <f>H21*H22*H23</f>
        <v>3820.2850849467818</v>
      </c>
      <c r="I24" s="108"/>
    </row>
    <row r="26" spans="1:9" hidden="1" x14ac:dyDescent="0.3">
      <c r="A26" s="159" t="s">
        <v>40</v>
      </c>
      <c r="B26" s="159"/>
      <c r="C26" s="159"/>
      <c r="D26" s="159"/>
      <c r="E26" s="159"/>
      <c r="F26" s="159"/>
      <c r="G26" s="159"/>
      <c r="H26" s="159"/>
      <c r="I26" s="159"/>
    </row>
    <row r="27" spans="1:9" ht="30.75" hidden="1" x14ac:dyDescent="0.3">
      <c r="A27" s="3" t="s">
        <v>2</v>
      </c>
      <c r="B27" s="160" t="s">
        <v>3</v>
      </c>
      <c r="C27" s="161"/>
      <c r="D27" s="161"/>
      <c r="E27" s="161"/>
      <c r="F27" s="161"/>
      <c r="G27" s="161"/>
      <c r="H27" s="162"/>
      <c r="I27" s="4" t="s">
        <v>4</v>
      </c>
    </row>
    <row r="28" spans="1:9" ht="45" hidden="1" customHeight="1" x14ac:dyDescent="0.3">
      <c r="A28" s="5" t="s">
        <v>5</v>
      </c>
      <c r="B28" s="163" t="s">
        <v>41</v>
      </c>
      <c r="C28" s="164"/>
      <c r="D28" s="164"/>
      <c r="E28" s="164"/>
      <c r="F28" s="164"/>
      <c r="G28" s="164"/>
      <c r="H28" s="164"/>
      <c r="I28" s="165"/>
    </row>
    <row r="29" spans="1:9" ht="39" hidden="1" customHeight="1" x14ac:dyDescent="0.3">
      <c r="A29" s="6" t="s">
        <v>6</v>
      </c>
      <c r="B29" s="172" t="s">
        <v>42</v>
      </c>
      <c r="C29" s="173"/>
      <c r="D29" s="173"/>
      <c r="E29" s="173"/>
      <c r="F29" s="173"/>
      <c r="G29" s="173"/>
      <c r="H29" s="173"/>
      <c r="I29" s="17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0"/>
      <c r="H30" s="122">
        <v>59387</v>
      </c>
      <c r="I30" s="13" t="s">
        <v>47</v>
      </c>
    </row>
    <row r="31" spans="1:9" ht="18.75" hidden="1" customHeight="1" x14ac:dyDescent="0.3">
      <c r="A31" s="14" t="s">
        <v>9</v>
      </c>
      <c r="B31" s="169" t="s">
        <v>10</v>
      </c>
      <c r="C31" s="170"/>
      <c r="D31" s="15"/>
      <c r="E31" s="16"/>
      <c r="F31" s="15"/>
      <c r="G31" s="125">
        <v>0.30199999999999999</v>
      </c>
      <c r="H31" s="111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126"/>
      <c r="G32" s="127"/>
      <c r="H32" s="111">
        <f>H30+H31</f>
        <v>77321.873999999996</v>
      </c>
      <c r="I32" s="19"/>
    </row>
    <row r="33" spans="1:9" ht="29.25" hidden="1" customHeight="1" x14ac:dyDescent="0.3">
      <c r="A33" s="25" t="s">
        <v>12</v>
      </c>
      <c r="B33" s="151" t="s">
        <v>13</v>
      </c>
      <c r="C33" s="152"/>
      <c r="D33" s="26"/>
      <c r="E33" s="27"/>
      <c r="F33" s="128"/>
      <c r="G33" s="129">
        <v>1973</v>
      </c>
      <c r="H33" s="112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51" t="s">
        <v>16</v>
      </c>
      <c r="C34" s="152"/>
      <c r="D34" s="152"/>
      <c r="E34" s="32"/>
      <c r="F34" s="128"/>
      <c r="G34" s="130"/>
      <c r="H34" s="113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131"/>
      <c r="G35" s="132"/>
      <c r="H35" s="111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48" t="s">
        <v>19</v>
      </c>
      <c r="C36" s="149"/>
      <c r="D36" s="149"/>
      <c r="E36" s="149"/>
      <c r="F36" s="149"/>
      <c r="G36" s="149"/>
      <c r="H36" s="150"/>
      <c r="I36" s="41"/>
    </row>
    <row r="37" spans="1:9" ht="30" hidden="1" customHeight="1" x14ac:dyDescent="0.3">
      <c r="A37" s="42" t="s">
        <v>20</v>
      </c>
      <c r="B37" s="153" t="s">
        <v>21</v>
      </c>
      <c r="C37" s="154"/>
      <c r="D37" s="155"/>
      <c r="E37" s="43"/>
      <c r="F37" s="133"/>
      <c r="G37" s="133"/>
      <c r="H37" s="114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134">
        <v>100</v>
      </c>
      <c r="G38" s="135">
        <v>225</v>
      </c>
      <c r="H38" s="111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136">
        <v>100</v>
      </c>
      <c r="G39" s="137">
        <v>9240</v>
      </c>
      <c r="H39" s="12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128"/>
      <c r="G40" s="138"/>
      <c r="H40" s="112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139">
        <v>2</v>
      </c>
      <c r="G41" s="140">
        <v>92.48</v>
      </c>
      <c r="H41" s="123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141"/>
      <c r="G42" s="141"/>
      <c r="H42" s="119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142"/>
      <c r="G43" s="143"/>
      <c r="H43" s="120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141"/>
      <c r="G44" s="144"/>
      <c r="H44" s="120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145"/>
      <c r="G45" s="146"/>
      <c r="H45" s="121">
        <f>H42*H43*H44</f>
        <v>8090.5803649265081</v>
      </c>
      <c r="I45" s="87"/>
    </row>
    <row r="47" spans="1:9" ht="33.75" customHeight="1" x14ac:dyDescent="0.3">
      <c r="A47" s="171" t="s">
        <v>57</v>
      </c>
      <c r="B47" s="171"/>
      <c r="C47" s="171"/>
      <c r="D47" s="171"/>
      <c r="E47" s="171"/>
      <c r="F47" s="171"/>
      <c r="G47" s="147">
        <f>H24</f>
        <v>3820.2850849467818</v>
      </c>
      <c r="H47" s="124" t="s">
        <v>58</v>
      </c>
      <c r="I47" s="93"/>
    </row>
    <row r="48" spans="1:9" x14ac:dyDescent="0.3">
      <c r="C48" s="90"/>
    </row>
  </sheetData>
  <mergeCells count="22"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  <mergeCell ref="B33:C33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Пример зап.формы</vt:lpstr>
      <vt:lpstr>Пример зап.формы единоврем.)</vt:lpstr>
      <vt:lpstr>расходы</vt:lpstr>
      <vt:lpstr>'Пример зап.формы'!Область_печати</vt:lpstr>
      <vt:lpstr>'Пример зап.формы единоврем.)'!Область_печати</vt:lpstr>
      <vt:lpstr>расходы!Область_печати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Евгений Келлер</cp:lastModifiedBy>
  <cp:lastPrinted>2022-09-09T06:25:12Z</cp:lastPrinted>
  <dcterms:created xsi:type="dcterms:W3CDTF">2017-09-26T07:45:13Z</dcterms:created>
  <dcterms:modified xsi:type="dcterms:W3CDTF">2024-11-26T12:31:49Z</dcterms:modified>
</cp:coreProperties>
</file>