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14\ue$\_ПиЗП\АПК\10. ПОРЯДОК предоставления СУБСИДИЙ 2022-2023\10-па от 24.01.2025 НОВЫЙ ПОРЯДОК с 01.01.2025\Внесение изменений 2025\ОРВ\"/>
    </mc:Choice>
  </mc:AlternateContent>
  <bookViews>
    <workbookView xWindow="0" yWindow="0" windowWidth="28800" windowHeight="12435" tabRatio="477"/>
  </bookViews>
  <sheets>
    <sheet name="лист" sheetId="1" r:id="rId1"/>
  </sheets>
  <definedNames>
    <definedName name="_xlnm.Print_Area" localSheetId="0">лист!$A$1:$I$25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 l="1"/>
  <c r="H17" i="1" l="1"/>
  <c r="H16" i="1" s="1"/>
  <c r="H20" i="1" s="1"/>
  <c r="H10" i="1" l="1"/>
  <c r="H11" i="1" s="1"/>
  <c r="H14" i="1" s="1"/>
  <c r="H21" i="1" s="1"/>
  <c r="H24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<sst xmlns="http://schemas.openxmlformats.org/spreadsheetml/2006/main" count="48" uniqueCount="48">
  <si>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</si>
  <si>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</si>
  <si>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</si>
  <si>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</si>
  <si>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</si>
  <si>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</si>
  <si>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</si>
  <si>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</si>
  <si>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</si>
  <si>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</si>
  <si>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</si>
  <si>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</si>
  <si>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</si>
  <si>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</si>
  <si>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</si>
  <si>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</si>
  <si>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</si>
  <si>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</si>
  <si>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</si>
  <si>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</si>
  <si>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</si>
  <si>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</si>
  <si>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</si>
  <si>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</si>
  <si>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Итого стоимость приобретений (руб.):</t>
  </si>
  <si>
    <t>4.</t>
  </si>
  <si>
    <t>Итого затрат за выполненную работу (руб.)</t>
  </si>
  <si>
    <t>5.</t>
  </si>
  <si>
    <t>Частота выполнения информационных требований</t>
  </si>
  <si>
    <t>Масштаб информационных требований</t>
  </si>
  <si>
    <t>ИТОГО сумма информационных издержек по требованию №1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</si>
  <si>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</si>
  <si>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</si>
  <si>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заявления и документов в соответствии с пп.1 п.3.1, п.3.3 раздела 3 Проекта постановления  для направления в управление по экономике администрации города Пыть-Яха.</t>
    </r>
  </si>
  <si>
    <t>норма рабочего времени при 40-часовой рабочей недели (в 2024 году - данные "Консультант плюс"/производственный календарь</t>
  </si>
  <si>
    <t>расходные материалы на выполнение требования (канцелярские принадлежности, бумага, картридж (тонер), квалифицированная электронная подпись и т.п.:</t>
  </si>
  <si>
    <t>3.1.3</t>
  </si>
  <si>
    <t>квалифицированная электронная подпись</t>
  </si>
  <si>
    <t>Стоимость сертификата квалифицированной электронной подписи 2 500,00 руб./12 месяцев</t>
  </si>
  <si>
    <t>документы предоставляются в Управление по мере необходимости (по данным 2024 года 12 раз)</t>
  </si>
  <si>
    <r>
      <t xml:space="preserve">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>Методикой оценки стандартных издержек субъектов предпринимательской, инвестиционной и иной экономической деятельности, возникающих в связи с исполнением требований, утвержденной постановлением администрации города Пыть-Яха от 29.08.2023 N 244-па</t>
    </r>
  </si>
  <si>
    <r>
      <t>Наименование информационного требования (из текста проекта (действующего) мнпа): пункт 2.6</t>
    </r>
    <r>
      <rPr>
        <sz val="11"/>
        <color theme="1"/>
        <rFont val="Times New Roman"/>
        <family val="1"/>
        <charset val="204"/>
      </rPr>
      <t xml:space="preserve"> постановления администрации города Пыть-Яха «Об утверждении порядка предоставления субсидий на поддержку животноводства» (далее - Проект постановления): "</t>
    </r>
    <r>
      <rPr>
        <i/>
        <sz val="11"/>
        <color theme="1"/>
        <rFont val="Times New Roman"/>
        <family val="1"/>
        <charset val="204"/>
      </rPr>
      <t>Для участия в отборе в сроки, указанные в объявлении, Участник отбора получателей субсидий представляет следующие документы:
1) заполняет заявку посредством заполнения соответствующих экранных форм веб-интерфейса системы "Электронный бюджет";
2) предоставляет в систему "Электронный бюджет" электронные копии документов (документы на бумажном носителе, преобразованные в электронную форму путем сканирования) или электронные документы, подписанные усиленной квалифицированной электронной подписью руководителя Получателя субсидии (Участника отбора получателей субсидий) или уполномоченного им лица (для юридических лиц и индивидуальных предпринимателей)" из п.2.6 раздела 2 Проекта постановления.</t>
    </r>
  </si>
  <si>
    <t>Пакет документов может предоставить 7 хозяйствующий субъект(3 КФХ+4 ИП)(В соответствии с выпиской из рееста СМП)</t>
  </si>
  <si>
    <t>Стоимость картриджа Картридж Pantum PC-211EV / PC 211 для Pantum (на 1600 листов) составляет 4 075,00 руб.
Пакет документов заявителя состоит по оценочным данным из 100 листов бумаги</t>
  </si>
  <si>
    <t>Стоимость бумаги для офисной техники SVETOCOPY Classic (А4, 80 г/м2, 500 л.) составляет 399,00 руб.
Пакет документов заявителя состоит по оценочным данным из 100 листов бумаги.</t>
  </si>
  <si>
    <t>Данные Федеральной службы государственной статистики по
Тюменской области, Ханты-Мансийскому автономному округу-Югре и Ямало-Ненецкому автономному округу https://72.rosstat.gov.ru/ (Среднемесячная номинальная начисленная заработная плата работников по полному кругу организаций в целом по экономике по субъектам Российской Федерации с 2018 по 2024 гг.по Ханты-Мансийскому авт.округу - Югре)</t>
  </si>
  <si>
    <r>
      <t xml:space="preserve"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
</t>
    </r>
    <r>
      <rPr>
        <b/>
        <u/>
        <sz val="12"/>
        <color theme="1"/>
        <rFont val="Times New Roman"/>
        <family val="1"/>
        <charset val="204"/>
      </rPr>
      <t>10128 637,09 руб. (12 раз в год), в т.ч. 1 531,36 руб. на одного заявителя (12 раз в год).</t>
    </r>
  </si>
  <si>
    <t>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 «О  внесении изменений в постановление администрации города от 24.01.2025 №10-па «Об утверждении порядка предоставления субсидий на поддержку животноводства»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</si>
</sst>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49" fontId="3" fillId="0" borderId="16" xfId="0" applyNumberFormat="1" applyFont="1" applyBorder="1" applyAlignment="1">
      <alignment vertical="top" wrapText="1"/>
    </xf>
    <xf numFmtId="0" fontId="3" fillId="0" borderId="11" xfId="0" applyFont="1" applyBorder="1" applyAlignment="1"/>
    <xf numFmtId="49" fontId="3" fillId="0" borderId="16" xfId="0" applyNumberFormat="1" applyFont="1" applyBorder="1" applyAlignment="1">
      <alignment vertical="top"/>
    </xf>
    <xf numFmtId="49" fontId="3" fillId="0" borderId="11" xfId="0" applyNumberFormat="1" applyFont="1" applyBorder="1" applyAlignment="1">
      <alignment vertical="top"/>
    </xf>
    <xf numFmtId="0" fontId="14" fillId="0" borderId="26" xfId="0" applyFont="1" applyBorder="1"/>
    <xf numFmtId="0" fontId="7" fillId="0" borderId="29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49" fontId="3" fillId="0" borderId="41" xfId="0" applyNumberFormat="1" applyFont="1" applyBorder="1" applyAlignment="1">
      <alignment vertical="top" wrapText="1"/>
    </xf>
    <xf numFmtId="49" fontId="3" fillId="0" borderId="43" xfId="0" applyNumberFormat="1" applyFont="1" applyBorder="1" applyAlignment="1">
      <alignment vertical="top" wrapText="1"/>
    </xf>
    <xf numFmtId="0" fontId="14" fillId="0" borderId="11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2" fontId="2" fillId="0" borderId="0" xfId="0" applyNumberFormat="1" applyFont="1"/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" fontId="11" fillId="0" borderId="20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Fill="1" applyBorder="1"/>
    <xf numFmtId="0" fontId="2" fillId="0" borderId="22" xfId="0" applyFont="1" applyFill="1" applyBorder="1" applyAlignment="1"/>
    <xf numFmtId="0" fontId="2" fillId="0" borderId="0" xfId="0" applyFont="1" applyFill="1" applyBorder="1" applyAlignment="1"/>
    <xf numFmtId="0" fontId="2" fillId="0" borderId="19" xfId="0" applyFont="1" applyFill="1" applyBorder="1" applyAlignment="1"/>
    <xf numFmtId="0" fontId="13" fillId="0" borderId="19" xfId="0" applyFont="1" applyFill="1" applyBorder="1" applyAlignment="1">
      <alignment horizontal="center" wrapText="1"/>
    </xf>
    <xf numFmtId="0" fontId="2" fillId="0" borderId="19" xfId="0" applyFont="1" applyFill="1" applyBorder="1"/>
    <xf numFmtId="0" fontId="2" fillId="0" borderId="18" xfId="0" applyFont="1" applyFill="1" applyBorder="1"/>
    <xf numFmtId="0" fontId="11" fillId="0" borderId="23" xfId="0" applyFont="1" applyFill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2" fillId="0" borderId="13" xfId="0" applyFont="1" applyFill="1" applyBorder="1"/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13" fillId="0" borderId="27" xfId="0" applyFont="1" applyFill="1" applyBorder="1"/>
    <xf numFmtId="2" fontId="11" fillId="0" borderId="20" xfId="0" applyNumberFormat="1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vertical="top" wrapText="1"/>
    </xf>
    <xf numFmtId="0" fontId="2" fillId="0" borderId="38" xfId="0" applyFont="1" applyFill="1" applyBorder="1"/>
    <xf numFmtId="0" fontId="11" fillId="0" borderId="39" xfId="0" applyFont="1" applyFill="1" applyBorder="1" applyAlignment="1">
      <alignment horizontal="center" vertical="center" wrapText="1"/>
    </xf>
    <xf numFmtId="2" fontId="11" fillId="0" borderId="40" xfId="0" applyNumberFormat="1" applyFont="1" applyFill="1" applyBorder="1" applyAlignment="1">
      <alignment horizontal="center" vertical="center" wrapText="1"/>
    </xf>
    <xf numFmtId="0" fontId="2" fillId="0" borderId="42" xfId="0" applyFont="1" applyFill="1" applyBorder="1"/>
    <xf numFmtId="0" fontId="11" fillId="0" borderId="42" xfId="0" applyFont="1" applyFill="1" applyBorder="1" applyAlignment="1">
      <alignment horizontal="center" vertical="center" wrapText="1"/>
    </xf>
    <xf numFmtId="2" fontId="11" fillId="0" borderId="4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1" fillId="0" borderId="44" xfId="0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13" fillId="0" borderId="45" xfId="0" applyFont="1" applyFill="1" applyBorder="1"/>
    <xf numFmtId="2" fontId="11" fillId="0" borderId="24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/>
    <xf numFmtId="0" fontId="2" fillId="0" borderId="8" xfId="0" applyFont="1" applyFill="1" applyBorder="1"/>
    <xf numFmtId="0" fontId="12" fillId="0" borderId="9" xfId="0" applyFont="1" applyFill="1" applyBorder="1" applyAlignment="1">
      <alignment wrapText="1"/>
    </xf>
    <xf numFmtId="4" fontId="11" fillId="0" borderId="52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7" fillId="0" borderId="7" xfId="0" applyFont="1" applyFill="1" applyBorder="1" applyAlignment="1">
      <alignment vertical="center"/>
    </xf>
    <xf numFmtId="0" fontId="2" fillId="0" borderId="31" xfId="0" applyFont="1" applyFill="1" applyBorder="1"/>
    <xf numFmtId="0" fontId="16" fillId="0" borderId="52" xfId="0" applyFont="1" applyFill="1" applyBorder="1" applyAlignment="1">
      <alignment horizontal="center" vertical="center" wrapText="1"/>
    </xf>
    <xf numFmtId="0" fontId="2" fillId="0" borderId="46" xfId="0" applyFont="1" applyFill="1" applyBorder="1"/>
    <xf numFmtId="0" fontId="2" fillId="0" borderId="30" xfId="0" applyFont="1" applyFill="1" applyBorder="1"/>
    <xf numFmtId="0" fontId="12" fillId="0" borderId="47" xfId="0" applyFont="1" applyFill="1" applyBorder="1" applyAlignment="1">
      <alignment wrapText="1"/>
    </xf>
    <xf numFmtId="0" fontId="2" fillId="0" borderId="49" xfId="0" applyFont="1" applyFill="1" applyBorder="1"/>
    <xf numFmtId="0" fontId="2" fillId="0" borderId="50" xfId="0" applyFont="1" applyFill="1" applyBorder="1"/>
    <xf numFmtId="0" fontId="2" fillId="0" borderId="51" xfId="0" applyFont="1" applyFill="1" applyBorder="1"/>
    <xf numFmtId="0" fontId="12" fillId="0" borderId="21" xfId="0" applyFont="1" applyFill="1" applyBorder="1" applyAlignment="1">
      <alignment horizontal="left" vertical="center" wrapText="1"/>
    </xf>
    <xf numFmtId="4" fontId="11" fillId="0" borderId="44" xfId="0" applyNumberFormat="1" applyFont="1" applyFill="1" applyBorder="1" applyAlignment="1">
      <alignment horizontal="center" vertical="center" wrapText="1"/>
    </xf>
    <xf numFmtId="0" fontId="14" fillId="0" borderId="53" xfId="0" applyFont="1" applyBorder="1"/>
    <xf numFmtId="0" fontId="2" fillId="0" borderId="54" xfId="0" applyFont="1" applyFill="1" applyBorder="1"/>
    <xf numFmtId="0" fontId="2" fillId="0" borderId="55" xfId="0" applyFont="1" applyFill="1" applyBorder="1"/>
    <xf numFmtId="0" fontId="13" fillId="0" borderId="28" xfId="0" applyFont="1" applyFill="1" applyBorder="1"/>
    <xf numFmtId="0" fontId="14" fillId="0" borderId="10" xfId="0" applyFont="1" applyBorder="1" applyAlignment="1">
      <alignment horizontal="left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15" fillId="0" borderId="35" xfId="0" applyFont="1" applyFill="1" applyBorder="1" applyAlignment="1">
      <alignment horizontal="left" vertical="top" wrapText="1"/>
    </xf>
    <xf numFmtId="0" fontId="15" fillId="0" borderId="36" xfId="0" applyFont="1" applyFill="1" applyBorder="1" applyAlignment="1">
      <alignment horizontal="left" vertical="top" wrapText="1"/>
    </xf>
    <xf numFmtId="0" fontId="15" fillId="0" borderId="37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26"/>
  <sheetViews>
    <sheetView tabSelected="1" view="pageBreakPreview" topLeftCell="A10" zoomScale="130" zoomScaleNormal="100" zoomScaleSheetLayoutView="130" workbookViewId="0">
      <selection activeCell="B7" sqref="B7:I7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85" t="s">
        <v>31</v>
      </c>
      <c r="B1" s="85"/>
      <c r="C1" s="85"/>
      <c r="D1" s="85"/>
      <c r="E1" s="85"/>
      <c r="F1" s="85"/>
      <c r="G1" s="85"/>
      <c r="H1" s="85"/>
      <c r="I1" s="85"/>
    </row>
    <row r="2" spans="1:9" ht="81" customHeight="1" x14ac:dyDescent="0.3">
      <c r="A2" s="86" t="s">
        <v>40</v>
      </c>
      <c r="B2" s="86"/>
      <c r="C2" s="86"/>
      <c r="D2" s="86"/>
      <c r="E2" s="86"/>
      <c r="F2" s="86"/>
      <c r="G2" s="86"/>
      <c r="H2" s="86"/>
      <c r="I2" s="86"/>
    </row>
    <row r="3" spans="1:9" ht="68.25" customHeight="1" x14ac:dyDescent="0.3">
      <c r="A3" s="87" t="s">
        <v>47</v>
      </c>
      <c r="B3" s="87"/>
      <c r="C3" s="87"/>
      <c r="D3" s="87"/>
      <c r="E3" s="87"/>
      <c r="F3" s="87"/>
      <c r="G3" s="87"/>
      <c r="H3" s="87"/>
      <c r="I3" s="87"/>
    </row>
    <row r="4" spans="1:9" x14ac:dyDescent="0.3">
      <c r="A4" s="2" t="s">
        <v>32</v>
      </c>
    </row>
    <row r="5" spans="1:9" ht="19.5" thickBot="1" x14ac:dyDescent="0.35">
      <c r="A5" s="88" t="s">
        <v>0</v>
      </c>
      <c r="B5" s="88"/>
      <c r="C5" s="88"/>
      <c r="D5" s="88"/>
      <c r="E5" s="88"/>
      <c r="F5" s="88"/>
      <c r="G5" s="88"/>
      <c r="H5" s="88"/>
      <c r="I5" s="88"/>
    </row>
    <row r="6" spans="1:9" ht="30.75" x14ac:dyDescent="0.3">
      <c r="A6" s="3" t="s">
        <v>1</v>
      </c>
      <c r="B6" s="89" t="s">
        <v>2</v>
      </c>
      <c r="C6" s="90"/>
      <c r="D6" s="90"/>
      <c r="E6" s="90"/>
      <c r="F6" s="90"/>
      <c r="G6" s="90"/>
      <c r="H6" s="91"/>
      <c r="I6" s="4" t="s">
        <v>3</v>
      </c>
    </row>
    <row r="7" spans="1:9" ht="152.25" customHeight="1" x14ac:dyDescent="0.3">
      <c r="A7" s="5" t="s">
        <v>4</v>
      </c>
      <c r="B7" s="92" t="s">
        <v>41</v>
      </c>
      <c r="C7" s="93"/>
      <c r="D7" s="93"/>
      <c r="E7" s="93"/>
      <c r="F7" s="93"/>
      <c r="G7" s="93"/>
      <c r="H7" s="93"/>
      <c r="I7" s="94"/>
    </row>
    <row r="8" spans="1:9" ht="39" customHeight="1" x14ac:dyDescent="0.3">
      <c r="A8" s="6" t="s">
        <v>5</v>
      </c>
      <c r="B8" s="92" t="s">
        <v>33</v>
      </c>
      <c r="C8" s="93"/>
      <c r="D8" s="93"/>
      <c r="E8" s="93"/>
      <c r="F8" s="93"/>
      <c r="G8" s="93"/>
      <c r="H8" s="93"/>
      <c r="I8" s="94"/>
    </row>
    <row r="9" spans="1:9" ht="54.75" customHeight="1" x14ac:dyDescent="0.3">
      <c r="A9" s="7" t="s">
        <v>6</v>
      </c>
      <c r="B9" s="20" t="s">
        <v>7</v>
      </c>
      <c r="C9" s="21"/>
      <c r="D9" s="22"/>
      <c r="E9" s="22"/>
      <c r="F9" s="22"/>
      <c r="G9" s="23"/>
      <c r="H9" s="79">
        <v>124744</v>
      </c>
      <c r="I9" s="80" t="s">
        <v>45</v>
      </c>
    </row>
    <row r="10" spans="1:9" ht="18" customHeight="1" x14ac:dyDescent="0.3">
      <c r="A10" s="8" t="s">
        <v>8</v>
      </c>
      <c r="B10" s="95" t="s">
        <v>9</v>
      </c>
      <c r="C10" s="96"/>
      <c r="D10" s="25"/>
      <c r="E10" s="26"/>
      <c r="F10" s="25"/>
      <c r="G10" s="27">
        <v>0.30199999999999999</v>
      </c>
      <c r="H10" s="24">
        <f>H9*G10</f>
        <v>37672.688000000002</v>
      </c>
      <c r="I10" s="28"/>
    </row>
    <row r="11" spans="1:9" x14ac:dyDescent="0.3">
      <c r="A11" s="9" t="s">
        <v>10</v>
      </c>
      <c r="B11" s="29"/>
      <c r="C11" s="30"/>
      <c r="D11" s="31"/>
      <c r="E11" s="30"/>
      <c r="F11" s="31"/>
      <c r="G11" s="32"/>
      <c r="H11" s="24">
        <f>H9+H10</f>
        <v>162416.68799999999</v>
      </c>
      <c r="I11" s="28"/>
    </row>
    <row r="12" spans="1:9" ht="29.25" customHeight="1" x14ac:dyDescent="0.3">
      <c r="A12" s="10" t="s">
        <v>11</v>
      </c>
      <c r="B12" s="95" t="s">
        <v>12</v>
      </c>
      <c r="C12" s="96"/>
      <c r="D12" s="33"/>
      <c r="E12" s="34"/>
      <c r="F12" s="33"/>
      <c r="G12" s="35">
        <v>2025</v>
      </c>
      <c r="H12" s="36">
        <v>164.3</v>
      </c>
      <c r="I12" s="37" t="s">
        <v>34</v>
      </c>
    </row>
    <row r="13" spans="1:9" ht="17.25" customHeight="1" x14ac:dyDescent="0.3">
      <c r="A13" s="11" t="s">
        <v>13</v>
      </c>
      <c r="B13" s="95" t="s">
        <v>14</v>
      </c>
      <c r="C13" s="96"/>
      <c r="D13" s="96"/>
      <c r="E13" s="38"/>
      <c r="F13" s="33"/>
      <c r="G13" s="39"/>
      <c r="H13" s="40">
        <v>1</v>
      </c>
      <c r="I13" s="41"/>
    </row>
    <row r="14" spans="1:9" x14ac:dyDescent="0.3">
      <c r="A14" s="12" t="s">
        <v>15</v>
      </c>
      <c r="B14" s="42"/>
      <c r="C14" s="42"/>
      <c r="D14" s="42"/>
      <c r="E14" s="42"/>
      <c r="F14" s="43"/>
      <c r="G14" s="44"/>
      <c r="H14" s="45">
        <f>H11/H12*H13</f>
        <v>988.53735849056591</v>
      </c>
      <c r="I14" s="41"/>
    </row>
    <row r="15" spans="1:9" x14ac:dyDescent="0.3">
      <c r="A15" s="13" t="s">
        <v>16</v>
      </c>
      <c r="B15" s="97" t="s">
        <v>17</v>
      </c>
      <c r="C15" s="98"/>
      <c r="D15" s="98"/>
      <c r="E15" s="98"/>
      <c r="F15" s="98"/>
      <c r="G15" s="98"/>
      <c r="H15" s="99"/>
      <c r="I15" s="46"/>
    </row>
    <row r="16" spans="1:9" ht="42" customHeight="1" x14ac:dyDescent="0.3">
      <c r="A16" s="14" t="s">
        <v>18</v>
      </c>
      <c r="B16" s="82" t="s">
        <v>35</v>
      </c>
      <c r="C16" s="83"/>
      <c r="D16" s="84"/>
      <c r="E16" s="47"/>
      <c r="F16" s="48"/>
      <c r="G16" s="48"/>
      <c r="H16" s="49">
        <f>H17+H18+H19</f>
        <v>542.82083333333333</v>
      </c>
      <c r="I16" s="72" t="s">
        <v>19</v>
      </c>
    </row>
    <row r="17" spans="1:9" ht="44.25" customHeight="1" x14ac:dyDescent="0.3">
      <c r="A17" s="15" t="s">
        <v>20</v>
      </c>
      <c r="B17" s="100" t="s">
        <v>21</v>
      </c>
      <c r="C17" s="101"/>
      <c r="D17" s="102"/>
      <c r="E17" s="50"/>
      <c r="F17" s="51">
        <v>100</v>
      </c>
      <c r="G17" s="52">
        <v>399</v>
      </c>
      <c r="H17" s="45">
        <f>(G17/500)*F17</f>
        <v>79.800000000000011</v>
      </c>
      <c r="I17" s="72" t="s">
        <v>44</v>
      </c>
    </row>
    <row r="18" spans="1:9" ht="39" customHeight="1" x14ac:dyDescent="0.3">
      <c r="A18" s="16" t="s">
        <v>22</v>
      </c>
      <c r="B18" s="100" t="s">
        <v>23</v>
      </c>
      <c r="C18" s="101"/>
      <c r="D18" s="102"/>
      <c r="E18" s="53"/>
      <c r="F18" s="54">
        <v>100</v>
      </c>
      <c r="G18" s="73">
        <v>4075</v>
      </c>
      <c r="H18" s="55">
        <f>(G18/1600)*F18</f>
        <v>254.6875</v>
      </c>
      <c r="I18" s="72" t="s">
        <v>43</v>
      </c>
    </row>
    <row r="19" spans="1:9" ht="36.75" customHeight="1" x14ac:dyDescent="0.3">
      <c r="A19" s="16" t="s">
        <v>36</v>
      </c>
      <c r="B19" s="100" t="s">
        <v>37</v>
      </c>
      <c r="C19" s="101"/>
      <c r="D19" s="102"/>
      <c r="E19" s="50"/>
      <c r="F19" s="54">
        <v>12</v>
      </c>
      <c r="G19" s="73">
        <v>2500</v>
      </c>
      <c r="H19" s="55">
        <f>G19/F19</f>
        <v>208.33333333333334</v>
      </c>
      <c r="I19" s="72" t="s">
        <v>38</v>
      </c>
    </row>
    <row r="20" spans="1:9" x14ac:dyDescent="0.3">
      <c r="A20" s="74" t="s">
        <v>24</v>
      </c>
      <c r="B20" s="75"/>
      <c r="C20" s="76"/>
      <c r="D20" s="43"/>
      <c r="E20" s="43"/>
      <c r="F20" s="77"/>
      <c r="G20" s="56"/>
      <c r="H20" s="57">
        <f>H16</f>
        <v>542.82083333333333</v>
      </c>
      <c r="I20" s="58"/>
    </row>
    <row r="21" spans="1:9" ht="21.75" customHeight="1" x14ac:dyDescent="0.3">
      <c r="A21" s="17" t="s">
        <v>26</v>
      </c>
      <c r="B21" s="42"/>
      <c r="C21" s="53"/>
      <c r="D21" s="42"/>
      <c r="E21" s="53"/>
      <c r="F21" s="53"/>
      <c r="G21" s="53"/>
      <c r="H21" s="61">
        <f>H14+H20</f>
        <v>1531.3581918238992</v>
      </c>
      <c r="I21" s="62"/>
    </row>
    <row r="22" spans="1:9" ht="21" customHeight="1" x14ac:dyDescent="0.3">
      <c r="A22" s="78" t="s">
        <v>25</v>
      </c>
      <c r="B22" s="63" t="s">
        <v>28</v>
      </c>
      <c r="C22" s="64"/>
      <c r="D22" s="53"/>
      <c r="E22" s="64"/>
      <c r="F22" s="59"/>
      <c r="G22" s="64"/>
      <c r="H22" s="65">
        <v>12</v>
      </c>
      <c r="I22" s="60" t="s">
        <v>39</v>
      </c>
    </row>
    <row r="23" spans="1:9" ht="33" customHeight="1" x14ac:dyDescent="0.3">
      <c r="A23" s="78" t="s">
        <v>27</v>
      </c>
      <c r="B23" s="63" t="s">
        <v>29</v>
      </c>
      <c r="C23" s="59"/>
      <c r="D23" s="66"/>
      <c r="E23" s="67"/>
      <c r="F23" s="53"/>
      <c r="G23" s="59"/>
      <c r="H23" s="65">
        <v>7</v>
      </c>
      <c r="I23" s="68" t="s">
        <v>42</v>
      </c>
    </row>
    <row r="24" spans="1:9" ht="28.5" customHeight="1" thickBot="1" x14ac:dyDescent="0.35">
      <c r="A24" s="18" t="s">
        <v>30</v>
      </c>
      <c r="B24" s="69"/>
      <c r="C24" s="69"/>
      <c r="D24" s="69"/>
      <c r="E24" s="70"/>
      <c r="F24" s="70"/>
      <c r="G24" s="69"/>
      <c r="H24" s="61">
        <f>H21*H22*H23</f>
        <v>128634.08811320752</v>
      </c>
      <c r="I24" s="71"/>
    </row>
    <row r="25" spans="1:9" ht="54" customHeight="1" x14ac:dyDescent="0.3">
      <c r="A25" s="81" t="s">
        <v>46</v>
      </c>
      <c r="B25" s="81"/>
      <c r="C25" s="81"/>
      <c r="D25" s="81"/>
      <c r="E25" s="81"/>
      <c r="F25" s="81"/>
      <c r="G25" s="81"/>
      <c r="H25" s="81"/>
      <c r="I25" s="81"/>
    </row>
    <row r="26" spans="1:9" x14ac:dyDescent="0.3">
      <c r="C26" s="19"/>
    </row>
  </sheetData>
  <mergeCells count="16">
    <mergeCell ref="A25:I25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B19:D19"/>
    <mergeCell ref="B18:D18"/>
    <mergeCell ref="B17:D17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Маргарита Васнева</cp:lastModifiedBy>
  <cp:lastPrinted>2020-08-07T16:08:46Z</cp:lastPrinted>
  <dcterms:created xsi:type="dcterms:W3CDTF">2017-09-26T07:45:13Z</dcterms:created>
  <dcterms:modified xsi:type="dcterms:W3CDTF">2025-05-27T11:54:02Z</dcterms:modified>
</cp:coreProperties>
</file>