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29" i="1" l="1"/>
  <c r="E29" i="1" s="1"/>
  <c r="D28" i="1"/>
  <c r="D27" i="1" s="1"/>
  <c r="C27" i="1"/>
  <c r="C32" i="1" s="1"/>
  <c r="D26" i="1"/>
  <c r="E26" i="1" s="1"/>
  <c r="E25" i="1"/>
  <c r="D25" i="1"/>
  <c r="E24" i="1"/>
  <c r="D24" i="1"/>
  <c r="D23" i="1" s="1"/>
  <c r="E23" i="1" s="1"/>
  <c r="C23" i="1"/>
  <c r="D21" i="1"/>
  <c r="E21" i="1" s="1"/>
  <c r="D20" i="1"/>
  <c r="E20" i="1" s="1"/>
  <c r="D19" i="1"/>
  <c r="D18" i="1"/>
  <c r="D17" i="1"/>
  <c r="D16" i="1"/>
  <c r="E16" i="1" s="1"/>
  <c r="D15" i="1"/>
  <c r="E15" i="1" s="1"/>
  <c r="D14" i="1"/>
  <c r="D13" i="1" s="1"/>
  <c r="E13" i="1" s="1"/>
  <c r="D12" i="1"/>
  <c r="E12" i="1" s="1"/>
  <c r="E10" i="1"/>
  <c r="E8" i="1"/>
  <c r="D6" i="1"/>
  <c r="E6" i="1" s="1"/>
  <c r="D4" i="1"/>
  <c r="E4" i="1" s="1"/>
  <c r="C3" i="1"/>
  <c r="E27" i="1" l="1"/>
  <c r="E28" i="1"/>
  <c r="D3" i="1"/>
  <c r="E3" i="1" s="1"/>
  <c r="E14" i="1"/>
  <c r="D32" i="1" l="1"/>
  <c r="E32" i="1" s="1"/>
</calcChain>
</file>

<file path=xl/sharedStrings.xml><?xml version="1.0" encoding="utf-8"?>
<sst xmlns="http://schemas.openxmlformats.org/spreadsheetml/2006/main" count="56" uniqueCount="54">
  <si>
    <t>Сводный отчет
об исполнении показателей,
характеризующих качество финансового менеджмента ГРБС (РБС)
 г.Пыть-Яха за 2024 год</t>
  </si>
  <si>
    <t>№ п/п</t>
  </si>
  <si>
    <t>Наименование показателя</t>
  </si>
  <si>
    <t>Значение показателя за период, предшествующий отчётному</t>
  </si>
  <si>
    <t>Значение показателя за отчётный период</t>
  </si>
  <si>
    <t>Динамика итоговой балльной оценки</t>
  </si>
  <si>
    <t>1.</t>
  </si>
  <si>
    <t>Оценка качества планирования расходов бюджета</t>
  </si>
  <si>
    <t>1.1.</t>
  </si>
  <si>
    <t>Соблюдение сроков представления в управление по экономике информации, необходимой для разработки прогноза социально-экономического развития города</t>
  </si>
  <si>
    <t>1.2.</t>
  </si>
  <si>
    <t>Достоверность и полнота представленной в управление по экономике информации, необходимой для разработки прогноза социально-экономического развития города</t>
  </si>
  <si>
    <t>1.3.</t>
  </si>
  <si>
    <t>Соблюдение сроков представления обоснований бюджетных ассигнований на очередной финансовый год и плановый период (далее - ОБАС) в комитет по финансам</t>
  </si>
  <si>
    <t>1.4.</t>
  </si>
  <si>
    <t>Соответствие объемов бюджетных ассигнований, отраженных в представленном ОБАС, доведенным комитетом по финансам предварительным и уточненным предельным объемам бюджетных ассигнований на очередной финансовый год и плановый период</t>
  </si>
  <si>
    <t>1.5.</t>
  </si>
  <si>
    <t xml:space="preserve">   Качество планирования расходов</t>
  </si>
  <si>
    <t>2.</t>
  </si>
  <si>
    <t>Оценка результатов исполнения бюджета</t>
  </si>
  <si>
    <t>2.1.</t>
  </si>
  <si>
    <t>Доля исполненных бюджетных ассигнований без учета межбюджетных трансфертов из бюджета автономного округа</t>
  </si>
  <si>
    <t>2.2.</t>
  </si>
  <si>
    <t>Равномерность расходов</t>
  </si>
  <si>
    <t>2.3.</t>
  </si>
  <si>
    <t>Доля предъявленных для исполнения заявок на оплату расходов, соответствующих установленным требованиям, в общем объеме предъявленных заявок в комитет по финансам</t>
  </si>
  <si>
    <t>2.4.</t>
  </si>
  <si>
    <t>Доля предъявленных к регистрации бюджетных обязательств, соответствующих установленным требованиям, в общем объеме бюджетных обязательств, предъявленных на регистрацию в комитет по финансам</t>
  </si>
  <si>
    <t>2.5.</t>
  </si>
  <si>
    <t>Наличие просроченной дебиторской задолженности по расходам</t>
  </si>
  <si>
    <t>2.6.</t>
  </si>
  <si>
    <t>Наличие просроченной кредиторской задолженности</t>
  </si>
  <si>
    <t>2.7.</t>
  </si>
  <si>
    <t>Наличие предъявленных к оплате за счет средств местного бюджета, судебных актов о возмещении ущерба в результате незаконных действий или бездействий ГРБС (РБС) и (или) его должностных лиц</t>
  </si>
  <si>
    <t>2.8.</t>
  </si>
  <si>
    <t>Доля исполненных ГРБС (РБС) исполнительных документов в общем объеме предъявленных к взысканию исполнительных документов</t>
  </si>
  <si>
    <t>3.</t>
  </si>
  <si>
    <t xml:space="preserve">Оценка состояния учёта и отчётности                                                                                                                                                                            </t>
  </si>
  <si>
    <t>3.1.</t>
  </si>
  <si>
    <t xml:space="preserve"> Соблюдение сроков формирования и представления в комитет по финансам годовой отчетности об исполнении бюджета</t>
  </si>
  <si>
    <t>3.2.</t>
  </si>
  <si>
    <t>Наличие замечаний к годовой бюджетной отчетности, отмеченных в обходном листе и повлекших внесение изменений в показатели форм бюджетной отчетности</t>
  </si>
  <si>
    <t>3.3.</t>
  </si>
  <si>
    <t>Наличие замечаний к годовой отчетности муниципальных бюджетных и автономных учреждений, отмеченных в обходном листе и повлекших внесение изменений в показатели форм сводной бухгалтерской отчетности муниципальных бюджетных и автономных учреждений</t>
  </si>
  <si>
    <t>4.</t>
  </si>
  <si>
    <t>Оценка организации контроля</t>
  </si>
  <si>
    <t>4.1.</t>
  </si>
  <si>
    <t>Наличие нарушений, выявленных контрольно-ревизионным отделом администрации города в ходе контрольных мероприятий</t>
  </si>
  <si>
    <t>4.2.</t>
  </si>
  <si>
    <t>Доля устраненных нарушений в общем объеме направленных предписаний для принятия мер по устранению выявленных нарушений контрольно-ревизионным отделом администрации города по результатам контрольных мероприятий</t>
  </si>
  <si>
    <t>4.3.</t>
  </si>
  <si>
    <t>Наличие выявленных в ходе инвентаризации недостач и хищений денежных средств и материальных ценностей</t>
  </si>
  <si>
    <t>показатель не оценивается</t>
  </si>
  <si>
    <t>ИТОГО баллов по ГРБС (РБС)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</si>
</sst>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7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fc\fc$\&#1041;&#1102;&#1076;&#1078;&#1077;&#1090;%201\&#1052;&#1086;&#1085;&#1080;&#1090;&#1086;&#1088;&#1080;&#1085;&#1075;%20&#1092;&#1080;&#1085;&#1072;&#1085;&#1089;&#1086;&#1074;&#1086;&#1075;&#1086;%20&#1084;&#1077;&#1085;&#1077;&#1076;&#1078;&#1084;&#1077;&#1085;&#1090;&#1072;\2024\&#1055;&#1054;&#1050;&#1040;&#1047;&#1040;&#1058;&#1045;&#1051;&#1048;%20&#1060;&#1080;&#1085;%20&#1084;&#1077;&#1085;&#1077;&#1076;&#1078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КУ Дума "/>
      <sheetName val="МКУ ЕДДС"/>
      <sheetName val="МКУ УМТО"/>
      <sheetName val="УКС"/>
      <sheetName val="ЦБ и КОМУ"/>
      <sheetName val="СКП"/>
      <sheetName val="АДМИН"/>
      <sheetName val="Образование"/>
      <sheetName val="Культура и спорт "/>
      <sheetName val="УВП"/>
      <sheetName val="ЖКК"/>
      <sheetName val="СВОДНЫЙ "/>
    </sheetNames>
    <sheetDataSet>
      <sheetData sheetId="0">
        <row r="29">
          <cell r="J29">
            <v>100</v>
          </cell>
        </row>
        <row r="33">
          <cell r="J33">
            <v>96.91</v>
          </cell>
        </row>
        <row r="39">
          <cell r="J39">
            <v>100</v>
          </cell>
        </row>
        <row r="47">
          <cell r="J47">
            <v>99.7</v>
          </cell>
        </row>
        <row r="50">
          <cell r="J50">
            <v>100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1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98.2</v>
          </cell>
        </row>
        <row r="50">
          <cell r="J50">
            <v>98.5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2">
        <row r="29">
          <cell r="J29">
            <v>100</v>
          </cell>
        </row>
        <row r="33">
          <cell r="J33">
            <v>100</v>
          </cell>
        </row>
        <row r="39">
          <cell r="J39">
            <v>92.67</v>
          </cell>
        </row>
        <row r="47">
          <cell r="J47">
            <v>95.7</v>
          </cell>
        </row>
        <row r="50">
          <cell r="J50">
            <v>96.8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3">
        <row r="29">
          <cell r="J29">
            <v>99.1</v>
          </cell>
        </row>
        <row r="33">
          <cell r="J33">
            <v>62.05</v>
          </cell>
        </row>
        <row r="39">
          <cell r="J39">
            <v>0</v>
          </cell>
        </row>
        <row r="47">
          <cell r="J47">
            <v>96.1</v>
          </cell>
        </row>
        <row r="50">
          <cell r="J50">
            <v>96.8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100</v>
          </cell>
        </row>
        <row r="65">
          <cell r="J65">
            <v>100</v>
          </cell>
        </row>
        <row r="72">
          <cell r="J72">
            <v>80</v>
          </cell>
        </row>
        <row r="82">
          <cell r="J82">
            <v>0</v>
          </cell>
        </row>
      </sheetData>
      <sheetData sheetId="4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97.9</v>
          </cell>
        </row>
        <row r="50">
          <cell r="J50">
            <v>95.5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100</v>
          </cell>
        </row>
        <row r="65">
          <cell r="J65">
            <v>100</v>
          </cell>
        </row>
        <row r="67">
          <cell r="J67">
            <v>100</v>
          </cell>
        </row>
        <row r="69">
          <cell r="J69">
            <v>100</v>
          </cell>
        </row>
      </sheetData>
      <sheetData sheetId="5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99.6</v>
          </cell>
        </row>
        <row r="50">
          <cell r="J50">
            <v>100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6">
        <row r="9">
          <cell r="J9">
            <v>100</v>
          </cell>
        </row>
        <row r="14">
          <cell r="J14">
            <v>100</v>
          </cell>
        </row>
        <row r="29">
          <cell r="J29">
            <v>99</v>
          </cell>
        </row>
        <row r="33">
          <cell r="J33">
            <v>100</v>
          </cell>
        </row>
        <row r="39">
          <cell r="J39">
            <v>0</v>
          </cell>
        </row>
        <row r="47">
          <cell r="J47">
            <v>99.6</v>
          </cell>
        </row>
        <row r="50">
          <cell r="J50">
            <v>99.5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92</v>
          </cell>
        </row>
        <row r="65">
          <cell r="J65">
            <v>100</v>
          </cell>
        </row>
      </sheetData>
      <sheetData sheetId="7">
        <row r="29">
          <cell r="J29">
            <v>99.9</v>
          </cell>
        </row>
        <row r="33">
          <cell r="J33">
            <v>100</v>
          </cell>
        </row>
        <row r="39">
          <cell r="J39">
            <v>62.82</v>
          </cell>
        </row>
        <row r="47">
          <cell r="J47">
            <v>99.9</v>
          </cell>
        </row>
        <row r="50">
          <cell r="J50">
            <v>98.738170347003148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  <row r="72">
          <cell r="J72">
            <v>20</v>
          </cell>
        </row>
        <row r="82">
          <cell r="J82">
            <v>15.6</v>
          </cell>
        </row>
      </sheetData>
      <sheetData sheetId="8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99.9</v>
          </cell>
        </row>
        <row r="50">
          <cell r="J50">
            <v>99.3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100</v>
          </cell>
        </row>
        <row r="65">
          <cell r="J65">
            <v>100</v>
          </cell>
        </row>
        <row r="72">
          <cell r="J72">
            <v>20</v>
          </cell>
        </row>
        <row r="82">
          <cell r="J82">
            <v>2.2999999999999998</v>
          </cell>
        </row>
      </sheetData>
      <sheetData sheetId="9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99.9</v>
          </cell>
        </row>
        <row r="50">
          <cell r="J50">
            <v>95.6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10">
        <row r="29">
          <cell r="J29">
            <v>100</v>
          </cell>
        </row>
        <row r="33">
          <cell r="J33">
            <v>96</v>
          </cell>
        </row>
        <row r="39">
          <cell r="J39">
            <v>81.97</v>
          </cell>
        </row>
        <row r="47">
          <cell r="J47">
            <v>100</v>
          </cell>
        </row>
        <row r="50">
          <cell r="J50">
            <v>85.7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  <row r="72">
          <cell r="J72">
            <v>80</v>
          </cell>
        </row>
        <row r="82">
          <cell r="J82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B15" sqref="B15"/>
    </sheetView>
  </sheetViews>
  <sheetFormatPr defaultColWidth="9.140625" defaultRowHeight="12.75" x14ac:dyDescent="0.25"/>
  <cols>
    <col min="1" max="1" width="4" style="1" customWidth="1"/>
    <col min="2" max="2" width="67.28515625" style="1" customWidth="1"/>
    <col min="3" max="3" width="18.28515625" style="39" customWidth="1"/>
    <col min="4" max="4" width="14.28515625" style="40" customWidth="1"/>
    <col min="5" max="5" width="14.7109375" style="41" customWidth="1"/>
    <col min="6" max="18" width="17.7109375" style="1" customWidth="1"/>
    <col min="19" max="16384" width="9.140625" style="1"/>
  </cols>
  <sheetData>
    <row r="1" spans="1:6" ht="119.25" customHeight="1" x14ac:dyDescent="0.25">
      <c r="A1" s="72" t="s">
        <v>0</v>
      </c>
      <c r="B1" s="72"/>
      <c r="C1" s="72"/>
      <c r="D1" s="72"/>
      <c r="E1" s="72"/>
    </row>
    <row r="2" spans="1:6" ht="42" x14ac:dyDescent="0.2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pans="1:6" s="9" customFormat="1" x14ac:dyDescent="0.25">
      <c r="A3" s="5" t="s">
        <v>6</v>
      </c>
      <c r="B3" s="6" t="s">
        <v>7</v>
      </c>
      <c r="C3" s="7">
        <f>(C4+C6+C8+C10+C12)/5</f>
        <v>99.820000000000007</v>
      </c>
      <c r="D3" s="7">
        <f>(D4+D6+D8+D10+D12)/5</f>
        <v>99.963636363636368</v>
      </c>
      <c r="E3" s="7">
        <f>D3-C3</f>
        <v>0.1436363636363609</v>
      </c>
      <c r="F3" s="8"/>
    </row>
    <row r="4" spans="1:6" x14ac:dyDescent="0.25">
      <c r="A4" s="66" t="s">
        <v>8</v>
      </c>
      <c r="B4" s="43" t="s">
        <v>9</v>
      </c>
      <c r="C4" s="67">
        <v>100</v>
      </c>
      <c r="D4" s="55">
        <f>[1]АДМИН!J9</f>
        <v>100</v>
      </c>
      <c r="E4" s="65">
        <f>D4-C4</f>
        <v>0</v>
      </c>
    </row>
    <row r="5" spans="1:6" x14ac:dyDescent="0.25">
      <c r="A5" s="66"/>
      <c r="B5" s="43"/>
      <c r="C5" s="68"/>
      <c r="D5" s="56"/>
      <c r="E5" s="65"/>
    </row>
    <row r="6" spans="1:6" x14ac:dyDescent="0.25">
      <c r="A6" s="66" t="s">
        <v>10</v>
      </c>
      <c r="B6" s="43" t="s">
        <v>11</v>
      </c>
      <c r="C6" s="67">
        <v>100</v>
      </c>
      <c r="D6" s="55">
        <f>[1]АДМИН!J14</f>
        <v>100</v>
      </c>
      <c r="E6" s="65">
        <f>D6-C6</f>
        <v>0</v>
      </c>
    </row>
    <row r="7" spans="1:6" x14ac:dyDescent="0.25">
      <c r="A7" s="66"/>
      <c r="B7" s="43"/>
      <c r="C7" s="68"/>
      <c r="D7" s="56"/>
      <c r="E7" s="65"/>
    </row>
    <row r="8" spans="1:6" x14ac:dyDescent="0.25">
      <c r="A8" s="59" t="s">
        <v>12</v>
      </c>
      <c r="B8" s="70" t="s">
        <v>13</v>
      </c>
      <c r="C8" s="67">
        <v>100</v>
      </c>
      <c r="D8" s="55">
        <v>100</v>
      </c>
      <c r="E8" s="57">
        <f>D8-C8</f>
        <v>0</v>
      </c>
    </row>
    <row r="9" spans="1:6" x14ac:dyDescent="0.25">
      <c r="A9" s="69"/>
      <c r="B9" s="71"/>
      <c r="C9" s="68"/>
      <c r="D9" s="56"/>
      <c r="E9" s="58"/>
    </row>
    <row r="10" spans="1:6" x14ac:dyDescent="0.25">
      <c r="A10" s="49" t="s">
        <v>14</v>
      </c>
      <c r="B10" s="51" t="s">
        <v>15</v>
      </c>
      <c r="C10" s="53">
        <v>100</v>
      </c>
      <c r="D10" s="55">
        <v>100</v>
      </c>
      <c r="E10" s="57">
        <f>D10-C10</f>
        <v>0</v>
      </c>
    </row>
    <row r="11" spans="1:6" x14ac:dyDescent="0.25">
      <c r="A11" s="50"/>
      <c r="B11" s="52"/>
      <c r="C11" s="54"/>
      <c r="D11" s="56"/>
      <c r="E11" s="58"/>
    </row>
    <row r="12" spans="1:6" x14ac:dyDescent="0.25">
      <c r="A12" s="10" t="s">
        <v>16</v>
      </c>
      <c r="B12" s="11" t="s">
        <v>17</v>
      </c>
      <c r="C12" s="12">
        <v>99.1</v>
      </c>
      <c r="D12" s="13">
        <f>('[1]МКУ Дума '!J29+'[1]МКУ ЕДДС'!J29+'[1]МКУ УМТО'!J29+[1]УКС!J29+'[1]ЦБ и КОМУ'!J29+[1]СКП!J29+[1]АДМИН!J29+[1]Образование!J29+'[1]Культура и спорт '!J29+[1]УВП!J29+[1]ЖКК!J29)/11</f>
        <v>99.818181818181813</v>
      </c>
      <c r="E12" s="14">
        <f t="shared" ref="E12:E16" si="0">D12-C12</f>
        <v>0.7181818181818187</v>
      </c>
    </row>
    <row r="13" spans="1:6" s="9" customFormat="1" x14ac:dyDescent="0.25">
      <c r="A13" s="5" t="s">
        <v>18</v>
      </c>
      <c r="B13" s="15" t="s">
        <v>19</v>
      </c>
      <c r="C13" s="16">
        <v>79</v>
      </c>
      <c r="D13" s="17">
        <f>(D14+D15+D16+D17+D18+D19+D20+D21)/8</f>
        <v>91.17452466303412</v>
      </c>
      <c r="E13" s="7">
        <f t="shared" si="0"/>
        <v>12.17452466303412</v>
      </c>
    </row>
    <row r="14" spans="1:6" ht="25.5" x14ac:dyDescent="0.25">
      <c r="A14" s="18" t="s">
        <v>20</v>
      </c>
      <c r="B14" s="19" t="s">
        <v>21</v>
      </c>
      <c r="C14" s="20">
        <v>91.2</v>
      </c>
      <c r="D14" s="13">
        <f>('[1]МКУ Дума '!J33+'[1]МКУ ЕДДС'!J33+'[1]МКУ УМТО'!J33+[1]УКС!J33+'[1]ЦБ и КОМУ'!J33+[1]СКП!J33+[1]АДМИН!J33+[1]Образование!J33+'[1]Культура и спорт '!J33+[1]УВП!J33+[1]ЖКК!J33)/11</f>
        <v>95.905454545454546</v>
      </c>
      <c r="E14" s="20">
        <f t="shared" si="0"/>
        <v>4.7054545454545433</v>
      </c>
    </row>
    <row r="15" spans="1:6" x14ac:dyDescent="0.25">
      <c r="A15" s="21" t="s">
        <v>22</v>
      </c>
      <c r="B15" s="22" t="s">
        <v>23</v>
      </c>
      <c r="C15" s="20">
        <v>81.8</v>
      </c>
      <c r="D15" s="13">
        <f>('[1]МКУ Дума '!J39+'[1]МКУ ЕДДС'!J39+'[1]МКУ УМТО'!J39+[1]УКС!J39+'[1]ЦБ и КОМУ'!J39+[1]СКП!J39+[1]АДМИН!J39+[1]Образование!J39+'[1]Культура и спорт '!J39+[1]УВП!J39+[1]ЖКК!J39)/11</f>
        <v>76.13272727272728</v>
      </c>
      <c r="E15" s="20">
        <f t="shared" si="0"/>
        <v>-5.6672727272727172</v>
      </c>
    </row>
    <row r="16" spans="1:6" ht="38.25" x14ac:dyDescent="0.25">
      <c r="A16" s="18" t="s">
        <v>24</v>
      </c>
      <c r="B16" s="19" t="s">
        <v>25</v>
      </c>
      <c r="C16" s="20">
        <v>99.9</v>
      </c>
      <c r="D16" s="13">
        <f>('[1]МКУ Дума '!J47+'[1]МКУ ЕДДС'!J47+'[1]МКУ УМТО'!J47+[1]УКС!J47+'[1]ЦБ и КОМУ'!J47+[1]СКП!J47+[1]АДМИН!J47+[1]Образование!J47+'[1]Культура и спорт '!J47+[1]УВП!J47+[1]ЖКК!J47)/11</f>
        <v>98.772727272727266</v>
      </c>
      <c r="E16" s="20">
        <f t="shared" si="0"/>
        <v>-1.1272727272727394</v>
      </c>
    </row>
    <row r="17" spans="1:7" ht="38.25" x14ac:dyDescent="0.25">
      <c r="A17" s="18" t="s">
        <v>26</v>
      </c>
      <c r="B17" s="19" t="s">
        <v>27</v>
      </c>
      <c r="C17" s="23">
        <v>94.1</v>
      </c>
      <c r="D17" s="24">
        <f>('[1]МКУ Дума '!J50+'[1]МКУ ЕДДС'!J50+'[1]МКУ УМТО'!J50+[1]УКС!J50+'[1]ЦБ и КОМУ'!J50+[1]СКП!J50+[1]АДМИН!J50+[1]Образование!J50+'[1]Культура и спорт '!J50+[1]УВП!J50+[1]ЖКК!J50)/11</f>
        <v>96.948924577000284</v>
      </c>
      <c r="E17" s="20">
        <v>0</v>
      </c>
    </row>
    <row r="18" spans="1:7" x14ac:dyDescent="0.25">
      <c r="A18" s="18" t="s">
        <v>28</v>
      </c>
      <c r="B18" s="19" t="s">
        <v>29</v>
      </c>
      <c r="C18" s="20">
        <v>81.8</v>
      </c>
      <c r="D18" s="25">
        <f>('[1]МКУ Дума '!J55+'[1]МКУ ЕДДС'!J55+'[1]МКУ УМТО'!J55+[1]УКС!J55+'[1]ЦБ и КОМУ'!J55+[1]СКП!J55+[1]АДМИН!J55+[1]Образование!J55+'[1]Культура и спорт '!J55+[1]УВП!J55+[1]ЖКК!J55)/11</f>
        <v>100</v>
      </c>
      <c r="E18" s="20">
        <v>0</v>
      </c>
      <c r="G18" s="26"/>
    </row>
    <row r="19" spans="1:7" x14ac:dyDescent="0.25">
      <c r="A19" s="18" t="s">
        <v>30</v>
      </c>
      <c r="B19" s="19" t="s">
        <v>31</v>
      </c>
      <c r="C19" s="20">
        <v>100</v>
      </c>
      <c r="D19" s="27">
        <f>('[1]МКУ Дума '!J57+'[1]МКУ ЕДДС'!J57+'[1]МКУ УМТО'!J57+[1]УКС!J57+'[1]ЦБ и КОМУ'!J57+[1]СКП!J57+[1]АДМИН!J57+[1]Образование!J57+'[1]Культура и спорт '!J57+[1]УВП!J57+[1]ЖКК!J57)/11</f>
        <v>100</v>
      </c>
      <c r="E19" s="20">
        <v>0</v>
      </c>
      <c r="G19" s="26"/>
    </row>
    <row r="20" spans="1:7" ht="38.25" x14ac:dyDescent="0.25">
      <c r="A20" s="18" t="s">
        <v>32</v>
      </c>
      <c r="B20" s="19" t="s">
        <v>33</v>
      </c>
      <c r="C20" s="20">
        <v>63.6</v>
      </c>
      <c r="D20" s="27">
        <f>('[1]МКУ Дума '!J59+'[1]МКУ ЕДДС'!J59+'[1]МКУ УМТО'!J59+[1]УКС!J59+'[1]ЦБ и КОМУ'!J59+[1]СКП!J59+[1]АДМИН!J59+[1]Образование!J59+ '[1]Культура и спорт '!J59+[1]УВП!J59+[1]ЖКК!J59)/11</f>
        <v>63.636363636363633</v>
      </c>
      <c r="E20" s="20">
        <f>D20-C20</f>
        <v>3.6363636363631713E-2</v>
      </c>
      <c r="G20" s="28"/>
    </row>
    <row r="21" spans="1:7" x14ac:dyDescent="0.25">
      <c r="A21" s="59" t="s">
        <v>34</v>
      </c>
      <c r="B21" s="61" t="s">
        <v>35</v>
      </c>
      <c r="C21" s="57">
        <v>100</v>
      </c>
      <c r="D21" s="63">
        <f>([1]УКС!J61+'[1]ЦБ и КОМУ'!J61+[1]АДМИН!J61+'[1]Культура и спорт '!J61)/4</f>
        <v>98</v>
      </c>
      <c r="E21" s="65">
        <f>D21-C21</f>
        <v>-2</v>
      </c>
    </row>
    <row r="22" spans="1:7" x14ac:dyDescent="0.25">
      <c r="A22" s="60"/>
      <c r="B22" s="62"/>
      <c r="C22" s="58"/>
      <c r="D22" s="64"/>
      <c r="E22" s="65"/>
    </row>
    <row r="23" spans="1:7" s="9" customFormat="1" x14ac:dyDescent="0.25">
      <c r="A23" s="5" t="s">
        <v>36</v>
      </c>
      <c r="B23" s="6" t="s">
        <v>37</v>
      </c>
      <c r="C23" s="29">
        <f>(C24+C25+C26)/3</f>
        <v>33.333333333333336</v>
      </c>
      <c r="D23" s="7">
        <f>(D24+D25+D26)/3</f>
        <v>100</v>
      </c>
      <c r="E23" s="7">
        <f t="shared" ref="E23:E29" si="1">D23-C23</f>
        <v>66.666666666666657</v>
      </c>
    </row>
    <row r="24" spans="1:7" ht="25.5" x14ac:dyDescent="0.25">
      <c r="A24" s="30" t="s">
        <v>38</v>
      </c>
      <c r="B24" s="19" t="s">
        <v>39</v>
      </c>
      <c r="C24" s="31">
        <v>100</v>
      </c>
      <c r="D24" s="27">
        <f>('[1]МКУ Дума '!J65+'[1]МКУ ЕДДС'!J65+'[1]МКУ УМТО'!J65+[1]УКС!J65+'[1]ЦБ и КОМУ'!J65+[1]СКП!J65+[1]АДМИН!J65+[1]Образование!J65+'[1]Культура и спорт '!J65+[1]УВП!J65+[1]ЖКК!J65)/11</f>
        <v>100</v>
      </c>
      <c r="E24" s="20">
        <f t="shared" si="1"/>
        <v>0</v>
      </c>
    </row>
    <row r="25" spans="1:7" ht="38.25" x14ac:dyDescent="0.25">
      <c r="A25" s="32" t="s">
        <v>40</v>
      </c>
      <c r="B25" s="19" t="s">
        <v>41</v>
      </c>
      <c r="C25" s="31">
        <v>0</v>
      </c>
      <c r="D25" s="27">
        <f>'[1]ЦБ и КОМУ'!J67</f>
        <v>100</v>
      </c>
      <c r="E25" s="20">
        <f t="shared" si="1"/>
        <v>100</v>
      </c>
      <c r="F25" s="26"/>
      <c r="G25" s="26"/>
    </row>
    <row r="26" spans="1:7" ht="51" x14ac:dyDescent="0.25">
      <c r="A26" s="33" t="s">
        <v>42</v>
      </c>
      <c r="B26" s="22" t="s">
        <v>43</v>
      </c>
      <c r="C26" s="31">
        <v>0</v>
      </c>
      <c r="D26" s="27">
        <f>'[1]ЦБ и КОМУ'!J69</f>
        <v>100</v>
      </c>
      <c r="E26" s="20">
        <f t="shared" si="1"/>
        <v>100</v>
      </c>
      <c r="F26" s="26"/>
      <c r="G26" s="26"/>
    </row>
    <row r="27" spans="1:7" s="9" customFormat="1" x14ac:dyDescent="0.25">
      <c r="A27" s="5" t="s">
        <v>44</v>
      </c>
      <c r="B27" s="34" t="s">
        <v>45</v>
      </c>
      <c r="C27" s="29">
        <f>(C28+C29)/2</f>
        <v>26</v>
      </c>
      <c r="D27" s="29">
        <f>(D28+D29)/2</f>
        <v>27.237500000000001</v>
      </c>
      <c r="E27" s="7">
        <f t="shared" si="1"/>
        <v>1.2375000000000007</v>
      </c>
      <c r="F27" s="8"/>
    </row>
    <row r="28" spans="1:7" ht="25.5" x14ac:dyDescent="0.25">
      <c r="A28" s="21" t="s">
        <v>46</v>
      </c>
      <c r="B28" s="22" t="s">
        <v>47</v>
      </c>
      <c r="C28" s="20">
        <v>15</v>
      </c>
      <c r="D28" s="35">
        <f>([1]УКС!J72+[1]Образование!J72+'[1]Культура и спорт '!J72+[1]ЖКК!J72)/4</f>
        <v>50</v>
      </c>
      <c r="E28" s="20">
        <f t="shared" si="1"/>
        <v>35</v>
      </c>
    </row>
    <row r="29" spans="1:7" ht="51" x14ac:dyDescent="0.25">
      <c r="A29" s="18" t="s">
        <v>48</v>
      </c>
      <c r="B29" s="19" t="s">
        <v>49</v>
      </c>
      <c r="C29" s="20">
        <v>37</v>
      </c>
      <c r="D29" s="35">
        <f>([1]УКС!J82+[1]Образование!J82+'[1]Культура и спорт '!J82+[1]ЖКК!J82)/4</f>
        <v>4.4749999999999996</v>
      </c>
      <c r="E29" s="20">
        <f t="shared" si="1"/>
        <v>-32.524999999999999</v>
      </c>
    </row>
    <row r="30" spans="1:7" x14ac:dyDescent="0.25">
      <c r="A30" s="42" t="s">
        <v>50</v>
      </c>
      <c r="B30" s="43" t="s">
        <v>51</v>
      </c>
      <c r="C30" s="44" t="s">
        <v>52</v>
      </c>
      <c r="D30" s="46" t="s">
        <v>52</v>
      </c>
      <c r="E30" s="44" t="s">
        <v>52</v>
      </c>
    </row>
    <row r="31" spans="1:7" x14ac:dyDescent="0.25">
      <c r="A31" s="42"/>
      <c r="B31" s="43"/>
      <c r="C31" s="45"/>
      <c r="D31" s="47"/>
      <c r="E31" s="45"/>
    </row>
    <row r="32" spans="1:7" s="37" customFormat="1" ht="15.75" x14ac:dyDescent="0.25">
      <c r="A32" s="48" t="s">
        <v>53</v>
      </c>
      <c r="B32" s="48"/>
      <c r="C32" s="29">
        <f>(C27+C23+C13+C3)/4</f>
        <v>59.538333333333341</v>
      </c>
      <c r="D32" s="29">
        <f>(D27+D23+D13+D3)/4</f>
        <v>79.593915256667628</v>
      </c>
      <c r="E32" s="7">
        <f>D32-C32</f>
        <v>20.055581923334287</v>
      </c>
      <c r="F32" s="36"/>
    </row>
    <row r="33" spans="1:1" ht="18.75" x14ac:dyDescent="0.25">
      <c r="A33" s="38"/>
    </row>
  </sheetData>
  <mergeCells count="32">
    <mergeCell ref="A1:E1"/>
    <mergeCell ref="A4:A5"/>
    <mergeCell ref="B4:B5"/>
    <mergeCell ref="C4:C5"/>
    <mergeCell ref="D4:D5"/>
    <mergeCell ref="E4:E5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E10:E11"/>
    <mergeCell ref="A21:A22"/>
    <mergeCell ref="B21:B22"/>
    <mergeCell ref="C21:C22"/>
    <mergeCell ref="D21:D22"/>
    <mergeCell ref="E21:E22"/>
    <mergeCell ref="A32:B32"/>
    <mergeCell ref="A10:A11"/>
    <mergeCell ref="B10:B11"/>
    <mergeCell ref="C10:C11"/>
    <mergeCell ref="D10:D11"/>
    <mergeCell ref="A30:A31"/>
    <mergeCell ref="B30:B31"/>
    <mergeCell ref="C30:C31"/>
    <mergeCell ref="D30:D31"/>
    <mergeCell ref="E30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2025-04-24T11:27:11Z</dcterms:modified>
</cp:coreProperties>
</file>