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ОРВ-Грант\"/>
    </mc:Choice>
  </mc:AlternateContent>
  <xr:revisionPtr revIDLastSave="0" documentId="8_{94B63896-9063-47D2-BE60-3A9ACECF8A82}" xr6:coauthVersionLast="36" xr6:coauthVersionMax="36" xr10:uidLastSave="{00000000-0000-0000-0000-000000000000}"/>
  <bookViews>
    <workbookView xWindow="0" yWindow="0" windowWidth="28800" windowHeight="13125" xr2:uid="{00000000-000D-0000-FFFF-FFFF00000000}"/>
  </bookViews>
  <sheets>
    <sheet name="Пример зап.формы" sheetId="1" r:id="rId1"/>
  </sheets>
  <definedNames>
    <definedName name="_xlnm.Print_Area" localSheetId="0">'Пример зап.формы'!$A$1:$I$48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17" i="1"/>
  <c r="H20" i="1" l="1"/>
  <c r="H41" i="1" l="1"/>
  <c r="H39" i="1"/>
  <c r="H38" i="1"/>
  <c r="H33" i="1"/>
  <c r="H31" i="1"/>
  <c r="H32" i="1" s="1"/>
  <c r="H10" i="1"/>
  <c r="H11" i="1" s="1"/>
  <c r="H14" i="1" l="1"/>
  <c r="H35" i="1"/>
  <c r="H37" i="1"/>
  <c r="H40" i="1" s="1"/>
  <c r="H16" i="1"/>
  <c r="H19" i="1" s="1"/>
  <c r="H21" i="1" l="1"/>
  <c r="H24" i="1" s="1"/>
  <c r="I24" i="1" s="1"/>
  <c r="H42" i="1"/>
  <c r="H45" i="1" s="1"/>
</calcChain>
</file>

<file path=xl/sharedStrings.xml><?xml version="1.0" encoding="utf-8"?>
<sst xmlns="http://schemas.openxmlformats.org/spreadsheetml/2006/main" count="90" uniqueCount="58">
  <si>
    <t>I. Расчет информационных издержек №1</t>
  </si>
  <si>
    <t>№ п/п</t>
  </si>
  <si>
    <t>Наименование статьи затрат</t>
  </si>
  <si>
    <t>Примечание</t>
  </si>
  <si>
    <t xml:space="preserve">1. </t>
  </si>
  <si>
    <t xml:space="preserve">2. </t>
  </si>
  <si>
    <t>2.1</t>
  </si>
  <si>
    <t>Заработная плата в месяц, руб.</t>
  </si>
  <si>
    <t>2.2</t>
  </si>
  <si>
    <t>Отчисления на социальные нужды, руб.</t>
  </si>
  <si>
    <t>Итого затрат по з.п.:</t>
  </si>
  <si>
    <t>2.3</t>
  </si>
  <si>
    <t>Фонд рабочего времени в месяц, час.</t>
  </si>
  <si>
    <t>норма рабочего времени при 40-часовой рабочей недели (1973) в 2017 году - данные "Консультант плюс"/производственный календарь</t>
  </si>
  <si>
    <t>2.4</t>
  </si>
  <si>
    <t>Норма времени на выполнение работы, час.</t>
  </si>
  <si>
    <t>Итого человеко/час., руб.</t>
  </si>
  <si>
    <t xml:space="preserve">3. </t>
  </si>
  <si>
    <t>Определение стоимости приобретений:</t>
  </si>
  <si>
    <t>3.1</t>
  </si>
  <si>
    <t>расходные материалы на выполнение требования (канцелярские принадлежности, бумага, картридж (тонер) и т.п.:</t>
  </si>
  <si>
    <t>Стоимость расходных материалов определены на основании данных размещенных в сети Интернет (www.komus.ru)</t>
  </si>
  <si>
    <t>3.1.1</t>
  </si>
  <si>
    <t>бумага (листов)</t>
  </si>
  <si>
    <t>3.1.2</t>
  </si>
  <si>
    <t>картридж (листов)</t>
  </si>
  <si>
    <t>Стоимость картриджа Samsung ML-D3050B черный (на 8000 листов) составляет 9240,00 руб.</t>
  </si>
  <si>
    <t>Итого стоимость приобретений (руб.):</t>
  </si>
  <si>
    <t>4.</t>
  </si>
  <si>
    <t>Транспортные расходы</t>
  </si>
  <si>
    <t>средняя стоимость проезда общественным транспортом между поселениями Сургутского района в 2017 году (данные с сайта МО Сургутский района)</t>
  </si>
  <si>
    <t>Итого затрат за выполненную работу (руб.)</t>
  </si>
  <si>
    <t>5.</t>
  </si>
  <si>
    <t>Частота выполнения информационных требований</t>
  </si>
  <si>
    <t>6.</t>
  </si>
  <si>
    <t>Масштаб информационных требований</t>
  </si>
  <si>
    <t>ИТОГО сумма информационных издержек по требованию №1</t>
  </si>
  <si>
    <t>I. Расчет информационных издержек №2</t>
  </si>
  <si>
    <r>
      <t xml:space="preserve">Наименование информационного требования (из текста проекта (действующего) мнпа): </t>
    </r>
    <r>
      <rPr>
        <i/>
        <sz val="11"/>
        <color theme="1"/>
        <rFont val="Times New Roman"/>
        <family val="1"/>
        <charset val="204"/>
      </rPr>
      <t>п.26 Порядка устанавливается перечень документов, подтверждающие фактический размер затрат, которые необходимо ежемесячно предоставлять получателю субсидии в Комитет (регулирующий орган).</t>
    </r>
  </si>
  <si>
    <r>
      <t xml:space="preserve">Определение затрат рабочего времени: </t>
    </r>
    <r>
      <rPr>
        <i/>
        <sz val="11"/>
        <color theme="1"/>
        <rFont val="Times New Roman"/>
        <family val="1"/>
        <charset val="204"/>
      </rPr>
      <t>Подготовку документов в соответствии с информационным требованиям и их доставку в Комитет осуществляет специалист организации получателя субсидии</t>
    </r>
  </si>
  <si>
    <t>Стоимость бумаги для офисной техники SvetoCopy (A4, 80 г/кв.м, белизна 146% CIE, 500 листов) состовляет 225,00 руб.</t>
  </si>
  <si>
    <t>документы предоставляются в Комитет ежемесячно не позднее 20 числа следующего за отчетным (12 раз в год)</t>
  </si>
  <si>
    <t>Субсидия будет предоставлена только 1 организации</t>
  </si>
  <si>
    <t>ИТОГО сумма информационных издержек по требованию №2</t>
  </si>
  <si>
    <t>Данные из итогов СЭР МО г. о. г. Пыть-Ях  за 1 квартал 2018 года (Среднемесячная номинальная начисленная заработная плата одного работника по крупным и средним предприятиям)</t>
  </si>
  <si>
    <t>Расчет стандартных издержек 
субъектов предпринимательской и инвестиционной деятельности возникающих в связи с исполнением требований регулирования</t>
  </si>
  <si>
    <r>
      <t xml:space="preserve">и состоят только из </t>
    </r>
    <r>
      <rPr>
        <u/>
        <sz val="12"/>
        <color theme="1"/>
        <rFont val="Times New Roman"/>
        <family val="1"/>
        <charset val="204"/>
      </rPr>
      <t>информационных</t>
    </r>
    <r>
      <rPr>
        <sz val="12"/>
        <color theme="1"/>
        <rFont val="Times New Roman"/>
        <family val="1"/>
        <charset val="204"/>
      </rPr>
      <t xml:space="preserve"> </t>
    </r>
    <r>
      <rPr>
        <sz val="12"/>
        <color theme="1"/>
        <rFont val="Times New Roman"/>
        <family val="1"/>
        <charset val="204"/>
      </rPr>
      <t xml:space="preserve"> издержек.</t>
    </r>
  </si>
  <si>
    <t xml:space="preserve">Тариф на 1 поездку в автобусах городского сообщения (г. Пыть-Ях)-27 рублей, </t>
  </si>
  <si>
    <r>
      <t xml:space="preserve">Определение затрат рабочего времени: </t>
    </r>
    <r>
      <rPr>
        <sz val="11"/>
        <rFont val="Times New Roman"/>
        <family val="1"/>
        <charset val="204"/>
      </rPr>
      <t xml:space="preserve">выгрузка на сайт Цифровой платформы (https://мсп.рф/) и ГИС «Югра Открытая» (https://lk.ugraopen.admhmao.ru/) документов, предусмотренных настоящим Порядком. </t>
    </r>
  </si>
  <si>
    <t xml:space="preserve">Настоящий расчет выполнен в  соответствии с Методикой оценки стандартных издержек субъектов предпринимательский и инвестиционной деятельности , возникающих в связи с использованием требований регулирования утвержденной приказом Департамента экономического развития Ханты-Мансийского автономного округа – Югры от 30.09.2013 № 155  </t>
  </si>
  <si>
    <t>Данные Федеральной службы государственной статистики https://72.rosstat.gov.ru/ (Номинальная начисленная среднемесячная заработная плата работников организаций за 2024 год по городу Пыть-Ях Ханты-Мансийского автономного округа – Югры)</t>
  </si>
  <si>
    <t>норма рабочего времени при 40-часовой рабочей недели (в 2024 году - данные "Консультант плюс"/производственный календарь</t>
  </si>
  <si>
    <r>
      <t>Стоимость бумаги для офисной техники SVETOCOPY Classic (А4, 80 г/м2, 500 л.) составляет 399,00 руб.
Пакет документов заявителя состоит по оценочным данны</t>
    </r>
    <r>
      <rPr>
        <i/>
        <sz val="6"/>
        <rFont val="Times New Roman"/>
        <family val="1"/>
        <charset val="204"/>
      </rPr>
      <t>м из 20 листов</t>
    </r>
    <r>
      <rPr>
        <i/>
        <sz val="6"/>
        <color theme="1"/>
        <rFont val="Times New Roman"/>
        <family val="1"/>
        <charset val="204"/>
      </rPr>
      <t xml:space="preserve"> бумаги.</t>
    </r>
  </si>
  <si>
    <t>Стоимость картриджа Картридж Pantum PC-211EV / PC 211 для Pantum (на 1600 листов) составляет 4 075,00 руб.
Пакет документов заявителя состоит по оценочным данным из 20 листов бумаги</t>
  </si>
  <si>
    <r>
      <t xml:space="preserve">Итого сумма информационных издержек возникающие в связи с планируемым  исполнением требования постановления составляет: </t>
    </r>
    <r>
      <rPr>
        <b/>
        <u/>
        <sz val="12"/>
        <color theme="1"/>
        <rFont val="Times New Roman"/>
        <family val="1"/>
        <charset val="204"/>
      </rPr>
      <t>4813,49 руб. в год на 1 заявителя.</t>
    </r>
  </si>
  <si>
    <t>Стандартные издержки субъектов предпринимательской деятельности, возникающие в связи с планируемым (действующем) исполнением требования проекта постановления администарции "О внесении изменений в постановление администрации от 8.04.2025 № 108-па «Об утверждении порядка предоставления субсидии территориальным общественным самоуправлениям города Пыть-Яха на осуществление собственных инициатив по вопросам местного значения»</t>
  </si>
  <si>
    <t>документы предоставляются в Управление  4 раза</t>
  </si>
  <si>
    <r>
      <t xml:space="preserve">Наименование информационного требования (из текста проекта (действующего) мнпа): </t>
    </r>
    <r>
      <rPr>
        <sz val="11"/>
        <rFont val="Times New Roman"/>
        <family val="1"/>
        <charset val="204"/>
      </rPr>
      <t>4.1. Получателем гранта ежеквартально предоставляется отчетность о достижении значений результатов об осуществлении расходов, источником финансового обеспечения которых является грант не позднее 10 числа месяца, следующего за отчетным кварталом, по формам, определенным типовыми формами соглашений, установленными комитетом по финансам администрации города.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</si>
</sst>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u/>
      <sz val="12"/>
      <color theme="1"/>
      <name val="Times New Roman"/>
      <family val="1"/>
      <charset val="204"/>
    </font>
    <font>
      <i/>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0"/>
      <name val="Times New Roman"/>
      <family val="1"/>
      <charset val="204"/>
    </font>
    <font>
      <sz val="9"/>
      <name val="Times New Roman"/>
      <family val="1"/>
      <charset val="204"/>
    </font>
    <font>
      <i/>
      <sz val="9"/>
      <color theme="1"/>
      <name val="Times New Roman"/>
      <family val="1"/>
      <charset val="204"/>
    </font>
    <font>
      <i/>
      <sz val="6"/>
      <color theme="1"/>
      <name val="Times New Roman"/>
      <family val="1"/>
      <charset val="204"/>
    </font>
    <font>
      <sz val="9"/>
      <color theme="1"/>
      <name val="Times New Roman"/>
      <family val="1"/>
      <charset val="204"/>
    </font>
    <font>
      <b/>
      <sz val="12"/>
      <color theme="1"/>
      <name val="Times New Roman"/>
      <family val="1"/>
      <charset val="204"/>
    </font>
    <font>
      <sz val="10"/>
      <color theme="1"/>
      <name val="Times New Roman"/>
      <family val="1"/>
      <charset val="204"/>
    </font>
    <font>
      <i/>
      <sz val="7"/>
      <color theme="1"/>
      <name val="Times New Roman"/>
      <family val="1"/>
      <charset val="204"/>
    </font>
    <font>
      <i/>
      <sz val="12"/>
      <color theme="1"/>
      <name val="Times New Roman"/>
      <family val="1"/>
      <charset val="204"/>
    </font>
    <font>
      <b/>
      <u/>
      <sz val="12"/>
      <color theme="1"/>
      <name val="Times New Roman"/>
      <family val="1"/>
      <charset val="204"/>
    </font>
    <font>
      <i/>
      <sz val="6"/>
      <name val="Times New Roman"/>
      <family val="1"/>
      <charset val="204"/>
    </font>
    <font>
      <sz val="12"/>
      <name val="Times New Roman"/>
      <family val="1"/>
      <charset val="204"/>
    </font>
    <font>
      <b/>
      <sz val="1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bottom style="thin">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diagonal/>
    </border>
    <border>
      <left style="dotted">
        <color indexed="64"/>
      </left>
      <right style="thin">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6">
    <xf numFmtId="0" fontId="0" fillId="0" borderId="0" xfId="0"/>
    <xf numFmtId="0" fontId="2" fillId="0" borderId="0" xfId="0" applyFont="1"/>
    <xf numFmtId="0" fontId="3" fillId="0" borderId="0" xfId="0" applyFont="1"/>
    <xf numFmtId="0" fontId="6" fillId="0" borderId="1" xfId="0" applyFont="1" applyBorder="1" applyAlignment="1">
      <alignment horizontal="center" wrapText="1"/>
    </xf>
    <xf numFmtId="0" fontId="6" fillId="0" borderId="5" xfId="0" applyFont="1" applyBorder="1" applyAlignment="1">
      <alignment horizontal="center" vertical="center"/>
    </xf>
    <xf numFmtId="0" fontId="7" fillId="0" borderId="6" xfId="0" applyFont="1" applyBorder="1" applyAlignment="1">
      <alignment horizontal="left" vertical="top"/>
    </xf>
    <xf numFmtId="0" fontId="7" fillId="0" borderId="10" xfId="0" applyFont="1" applyBorder="1" applyAlignment="1">
      <alignment vertical="top" wrapText="1"/>
    </xf>
    <xf numFmtId="49" fontId="3" fillId="0" borderId="11" xfId="0" applyNumberFormat="1" applyFont="1" applyBorder="1" applyAlignment="1">
      <alignment vertical="top"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14" xfId="0" applyFont="1" applyBorder="1" applyAlignment="1">
      <alignment horizontal="center" vertical="center" wrapText="1"/>
    </xf>
    <xf numFmtId="0" fontId="12" fillId="0" borderId="15" xfId="0" applyFont="1" applyBorder="1" applyAlignment="1">
      <alignment wrapText="1"/>
    </xf>
    <xf numFmtId="49" fontId="3" fillId="0" borderId="16" xfId="0" applyNumberFormat="1" applyFont="1" applyBorder="1" applyAlignment="1">
      <alignment vertical="top" wrapText="1"/>
    </xf>
    <xf numFmtId="0" fontId="9" fillId="0" borderId="19" xfId="0" applyFont="1" applyBorder="1" applyAlignment="1">
      <alignment vertical="center" wrapText="1"/>
    </xf>
    <xf numFmtId="0" fontId="9" fillId="0" borderId="18" xfId="0" applyFont="1" applyBorder="1" applyAlignment="1">
      <alignment vertical="center" wrapText="1"/>
    </xf>
    <xf numFmtId="10" fontId="11" fillId="0" borderId="17" xfId="0" applyNumberFormat="1" applyFont="1" applyBorder="1" applyAlignment="1">
      <alignment horizontal="center" vertical="center" wrapText="1"/>
    </xf>
    <xf numFmtId="2" fontId="11" fillId="0" borderId="20" xfId="0" applyNumberFormat="1" applyFont="1" applyBorder="1" applyAlignment="1">
      <alignment horizontal="center" vertical="center" wrapText="1"/>
    </xf>
    <xf numFmtId="2" fontId="3" fillId="0" borderId="21" xfId="0" applyNumberFormat="1" applyFont="1" applyBorder="1"/>
    <xf numFmtId="0" fontId="3" fillId="0" borderId="11" xfId="0" applyFont="1" applyBorder="1" applyAlignment="1"/>
    <xf numFmtId="0" fontId="2" fillId="0" borderId="22" xfId="0" applyFont="1" applyBorder="1" applyAlignment="1"/>
    <xf numFmtId="0" fontId="2" fillId="0" borderId="0" xfId="0" applyFont="1" applyBorder="1" applyAlignment="1"/>
    <xf numFmtId="0" fontId="2" fillId="0" borderId="19" xfId="0" applyFont="1" applyBorder="1" applyAlignment="1"/>
    <xf numFmtId="0" fontId="13" fillId="0" borderId="19" xfId="0" applyFont="1" applyBorder="1" applyAlignment="1">
      <alignment horizontal="center" wrapText="1"/>
    </xf>
    <xf numFmtId="49" fontId="3" fillId="0" borderId="16" xfId="0" applyNumberFormat="1" applyFont="1" applyBorder="1" applyAlignment="1">
      <alignment vertical="top"/>
    </xf>
    <xf numFmtId="0" fontId="2" fillId="0" borderId="19" xfId="0" applyFont="1" applyBorder="1"/>
    <xf numFmtId="0" fontId="2" fillId="0" borderId="18" xfId="0" applyFont="1" applyBorder="1"/>
    <xf numFmtId="0" fontId="11" fillId="0" borderId="23" xfId="0" applyFont="1" applyBorder="1" applyAlignment="1">
      <alignment horizontal="center" vertical="center" wrapText="1"/>
    </xf>
    <xf numFmtId="2" fontId="11" fillId="0" borderId="24" xfId="0" applyNumberFormat="1" applyFont="1" applyBorder="1" applyAlignment="1">
      <alignment horizontal="center" vertical="center" wrapText="1"/>
    </xf>
    <xf numFmtId="0" fontId="12" fillId="0" borderId="21" xfId="0" applyFont="1" applyBorder="1" applyAlignment="1">
      <alignment vertical="top" wrapText="1"/>
    </xf>
    <xf numFmtId="49" fontId="3" fillId="0" borderId="11" xfId="0" applyNumberFormat="1" applyFont="1" applyBorder="1" applyAlignment="1">
      <alignment vertical="top"/>
    </xf>
    <xf numFmtId="0" fontId="2" fillId="0" borderId="13" xfId="0" applyFont="1" applyBorder="1"/>
    <xf numFmtId="0" fontId="13" fillId="0" borderId="25" xfId="0" applyFont="1" applyBorder="1"/>
    <xf numFmtId="0" fontId="11" fillId="0" borderId="20" xfId="0" applyFont="1" applyBorder="1" applyAlignment="1">
      <alignment horizontal="center" vertical="center" wrapText="1"/>
    </xf>
    <xf numFmtId="0" fontId="2" fillId="0" borderId="9" xfId="0" applyFont="1" applyBorder="1"/>
    <xf numFmtId="0" fontId="14" fillId="0" borderId="26" xfId="0" applyFont="1" applyBorder="1"/>
    <xf numFmtId="0" fontId="2" fillId="0" borderId="27" xfId="0" applyFont="1" applyBorder="1"/>
    <xf numFmtId="0" fontId="2" fillId="0" borderId="28" xfId="0" applyFont="1" applyBorder="1"/>
    <xf numFmtId="0" fontId="13" fillId="0" borderId="27" xfId="0" applyFont="1" applyBorder="1"/>
    <xf numFmtId="0" fontId="7" fillId="0" borderId="29" xfId="0" applyFont="1" applyBorder="1" applyAlignment="1">
      <alignment vertical="top" wrapText="1"/>
    </xf>
    <xf numFmtId="0" fontId="6" fillId="0" borderId="33" xfId="0" applyFont="1" applyBorder="1" applyAlignment="1">
      <alignment vertical="top" wrapText="1"/>
    </xf>
    <xf numFmtId="49" fontId="3" fillId="0" borderId="34" xfId="0" applyNumberFormat="1" applyFont="1" applyBorder="1" applyAlignment="1">
      <alignment vertical="top" wrapText="1"/>
    </xf>
    <xf numFmtId="0" fontId="2" fillId="0" borderId="38" xfId="0" applyFont="1" applyBorder="1"/>
    <xf numFmtId="0" fontId="11" fillId="0" borderId="39" xfId="0" applyFont="1" applyBorder="1" applyAlignment="1">
      <alignment horizontal="center" vertical="center" wrapText="1"/>
    </xf>
    <xf numFmtId="2" fontId="11" fillId="0" borderId="40" xfId="0" applyNumberFormat="1" applyFont="1" applyBorder="1" applyAlignment="1">
      <alignment horizontal="center" vertical="center" wrapText="1"/>
    </xf>
    <xf numFmtId="49" fontId="3" fillId="0" borderId="41" xfId="0" applyNumberFormat="1" applyFont="1" applyBorder="1" applyAlignment="1">
      <alignment vertical="top" wrapText="1"/>
    </xf>
    <xf numFmtId="0" fontId="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42" xfId="0" applyFont="1" applyBorder="1" applyAlignment="1">
      <alignment horizontal="left" vertical="top" wrapText="1"/>
    </xf>
    <xf numFmtId="0" fontId="2" fillId="0" borderId="43" xfId="0" applyFont="1" applyBorder="1"/>
    <xf numFmtId="0" fontId="11" fillId="0" borderId="43" xfId="0" applyFont="1" applyBorder="1" applyAlignment="1">
      <alignment horizontal="center" vertical="center" wrapText="1"/>
    </xf>
    <xf numFmtId="2" fontId="11" fillId="0" borderId="43" xfId="0" applyNumberFormat="1" applyFont="1" applyBorder="1" applyAlignment="1">
      <alignment horizontal="center" vertical="center" wrapText="1"/>
    </xf>
    <xf numFmtId="0" fontId="12" fillId="0" borderId="21" xfId="0" applyFont="1" applyBorder="1" applyAlignment="1">
      <alignment wrapText="1"/>
    </xf>
    <xf numFmtId="49" fontId="3" fillId="0" borderId="44" xfId="0" applyNumberFormat="1" applyFont="1" applyBorder="1" applyAlignment="1">
      <alignment vertical="top" wrapText="1"/>
    </xf>
    <xf numFmtId="0" fontId="2" fillId="0" borderId="0" xfId="0" applyFont="1" applyBorder="1"/>
    <xf numFmtId="0" fontId="11" fillId="0" borderId="45" xfId="0" applyFont="1" applyBorder="1" applyAlignment="1">
      <alignment horizontal="center" vertical="center" wrapText="1"/>
    </xf>
    <xf numFmtId="2" fontId="11" fillId="0" borderId="45" xfId="0" applyNumberFormat="1" applyFont="1" applyBorder="1" applyAlignment="1">
      <alignment horizontal="center" vertical="center" wrapText="1"/>
    </xf>
    <xf numFmtId="0" fontId="2" fillId="0" borderId="21" xfId="0" applyFont="1" applyBorder="1"/>
    <xf numFmtId="0" fontId="14" fillId="0" borderId="46" xfId="0" applyFont="1" applyBorder="1"/>
    <xf numFmtId="0" fontId="2" fillId="0" borderId="47" xfId="0" applyFont="1" applyBorder="1"/>
    <xf numFmtId="0" fontId="2" fillId="0" borderId="23" xfId="0" applyFont="1" applyBorder="1"/>
    <xf numFmtId="0" fontId="13" fillId="0" borderId="19" xfId="0" applyFont="1" applyBorder="1"/>
    <xf numFmtId="0" fontId="13" fillId="0" borderId="48" xfId="0" applyFont="1" applyBorder="1"/>
    <xf numFmtId="0" fontId="2" fillId="0" borderId="33" xfId="0" applyFont="1" applyBorder="1"/>
    <xf numFmtId="0" fontId="14" fillId="0" borderId="49" xfId="0" applyFont="1" applyBorder="1" applyAlignment="1">
      <alignment vertical="center"/>
    </xf>
    <xf numFmtId="0" fontId="7" fillId="0" borderId="50" xfId="0" applyFont="1" applyBorder="1" applyAlignment="1">
      <alignment vertical="center"/>
    </xf>
    <xf numFmtId="0" fontId="2" fillId="0" borderId="8" xfId="0" applyFont="1" applyBorder="1"/>
    <xf numFmtId="0" fontId="16" fillId="0" borderId="51" xfId="0" applyFont="1" applyBorder="1" applyAlignment="1">
      <alignment horizontal="center" vertical="center" wrapText="1"/>
    </xf>
    <xf numFmtId="0" fontId="12" fillId="0" borderId="8" xfId="0" applyFont="1" applyBorder="1" applyAlignment="1">
      <alignment horizontal="center" vertical="center" wrapText="1"/>
    </xf>
    <xf numFmtId="0" fontId="16" fillId="0" borderId="52" xfId="0" applyFont="1" applyBorder="1" applyAlignment="1">
      <alignment horizontal="center" vertical="center" wrapText="1"/>
    </xf>
    <xf numFmtId="0" fontId="12" fillId="0" borderId="9" xfId="0" applyFont="1" applyBorder="1" applyAlignment="1">
      <alignment wrapText="1"/>
    </xf>
    <xf numFmtId="0" fontId="14" fillId="0" borderId="11" xfId="0" applyFont="1" applyBorder="1" applyAlignment="1">
      <alignment vertical="center"/>
    </xf>
    <xf numFmtId="2" fontId="17" fillId="0" borderId="14" xfId="0" applyNumberFormat="1" applyFont="1" applyBorder="1" applyAlignment="1">
      <alignment horizontal="center" vertical="center" wrapText="1"/>
    </xf>
    <xf numFmtId="0" fontId="14" fillId="0" borderId="10" xfId="0" applyFont="1" applyBorder="1" applyAlignment="1">
      <alignment vertical="center"/>
    </xf>
    <xf numFmtId="0" fontId="7" fillId="0" borderId="7" xfId="0" applyFont="1" applyBorder="1" applyAlignment="1">
      <alignment vertical="center"/>
    </xf>
    <xf numFmtId="0" fontId="2" fillId="0" borderId="31" xfId="0" applyFont="1" applyBorder="1"/>
    <xf numFmtId="0" fontId="2" fillId="0" borderId="53" xfId="0" applyFont="1" applyBorder="1"/>
    <xf numFmtId="0" fontId="16" fillId="0" borderId="54" xfId="0" applyFont="1" applyBorder="1" applyAlignment="1">
      <alignment horizontal="center" vertical="center" wrapText="1"/>
    </xf>
    <xf numFmtId="0" fontId="2" fillId="0" borderId="55" xfId="0" applyFont="1" applyBorder="1"/>
    <xf numFmtId="0" fontId="2" fillId="0" borderId="30" xfId="0" applyFont="1" applyBorder="1"/>
    <xf numFmtId="0" fontId="2" fillId="0" borderId="56" xfId="0" applyFont="1" applyBorder="1"/>
    <xf numFmtId="0" fontId="12" fillId="0" borderId="57" xfId="0" applyFont="1" applyBorder="1" applyAlignment="1">
      <alignment wrapText="1"/>
    </xf>
    <xf numFmtId="0" fontId="14" fillId="0" borderId="58" xfId="0" applyFont="1" applyBorder="1" applyAlignment="1">
      <alignment vertical="center"/>
    </xf>
    <xf numFmtId="0" fontId="2" fillId="0" borderId="59" xfId="0" applyFont="1" applyBorder="1"/>
    <xf numFmtId="0" fontId="2" fillId="0" borderId="60" xfId="0" applyFont="1" applyBorder="1"/>
    <xf numFmtId="2" fontId="17" fillId="0" borderId="61" xfId="0" applyNumberFormat="1" applyFont="1" applyBorder="1" applyAlignment="1">
      <alignment horizontal="center" vertical="center" wrapText="1"/>
    </xf>
    <xf numFmtId="0" fontId="2" fillId="0" borderId="62" xfId="0" applyFont="1" applyBorder="1"/>
    <xf numFmtId="0" fontId="12" fillId="0" borderId="9" xfId="0" applyFont="1" applyBorder="1" applyAlignment="1">
      <alignment vertical="top" wrapText="1"/>
    </xf>
    <xf numFmtId="0" fontId="3" fillId="0" borderId="59" xfId="0" applyFont="1" applyBorder="1"/>
    <xf numFmtId="2" fontId="2" fillId="0" borderId="0" xfId="0" applyNumberFormat="1" applyFont="1"/>
    <xf numFmtId="0" fontId="10" fillId="0" borderId="0" xfId="0" applyFont="1" applyFill="1" applyBorder="1" applyAlignment="1">
      <alignment vertical="center" wrapText="1"/>
    </xf>
    <xf numFmtId="0" fontId="11" fillId="0" borderId="14" xfId="0" applyFont="1" applyFill="1" applyBorder="1" applyAlignment="1">
      <alignment horizontal="center" vertical="center" wrapText="1"/>
    </xf>
    <xf numFmtId="10" fontId="11" fillId="0" borderId="17" xfId="0" applyNumberFormat="1" applyFont="1" applyFill="1" applyBorder="1" applyAlignment="1">
      <alignment horizontal="center" vertical="center" wrapText="1"/>
    </xf>
    <xf numFmtId="2" fontId="11" fillId="0" borderId="20" xfId="0" applyNumberFormat="1" applyFont="1" applyFill="1" applyBorder="1" applyAlignment="1">
      <alignment horizontal="center" vertical="center" wrapText="1"/>
    </xf>
    <xf numFmtId="0" fontId="13" fillId="0" borderId="19" xfId="0" applyFont="1" applyFill="1" applyBorder="1" applyAlignment="1">
      <alignment horizontal="center" wrapText="1"/>
    </xf>
    <xf numFmtId="2" fontId="11" fillId="0" borderId="24" xfId="0" applyNumberFormat="1" applyFont="1" applyFill="1" applyBorder="1" applyAlignment="1">
      <alignment horizontal="center" vertical="center" wrapText="1"/>
    </xf>
    <xf numFmtId="0" fontId="13" fillId="0" borderId="25" xfId="0" applyFont="1" applyFill="1" applyBorder="1"/>
    <xf numFmtId="0" fontId="11" fillId="0" borderId="20" xfId="0" applyFont="1" applyFill="1" applyBorder="1" applyAlignment="1">
      <alignment horizontal="center" vertical="center" wrapText="1"/>
    </xf>
    <xf numFmtId="2" fontId="11" fillId="0" borderId="43" xfId="0" applyNumberFormat="1" applyFont="1" applyFill="1" applyBorder="1" applyAlignment="1">
      <alignment horizontal="center" vertical="center" wrapText="1"/>
    </xf>
    <xf numFmtId="2" fontId="11" fillId="0" borderId="14" xfId="0" applyNumberFormat="1" applyFont="1" applyFill="1" applyBorder="1" applyAlignment="1">
      <alignment horizontal="center" vertical="center" wrapText="1"/>
    </xf>
    <xf numFmtId="0" fontId="13" fillId="0" borderId="19" xfId="0" applyFont="1" applyFill="1" applyBorder="1"/>
    <xf numFmtId="0" fontId="13" fillId="0" borderId="48" xfId="0" applyFont="1" applyFill="1" applyBorder="1"/>
    <xf numFmtId="0" fontId="2" fillId="0" borderId="33" xfId="0" applyFont="1" applyFill="1" applyBorder="1"/>
    <xf numFmtId="0" fontId="16" fillId="0" borderId="5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2" fillId="0" borderId="9" xfId="0" applyFont="1" applyFill="1" applyBorder="1" applyAlignment="1">
      <alignment wrapText="1"/>
    </xf>
    <xf numFmtId="0" fontId="2" fillId="0" borderId="0" xfId="0" applyFont="1" applyFill="1" applyBorder="1"/>
    <xf numFmtId="2" fontId="17" fillId="0" borderId="14" xfId="0" applyNumberFormat="1" applyFont="1" applyFill="1" applyBorder="1" applyAlignment="1">
      <alignment horizontal="center" vertical="center" wrapText="1"/>
    </xf>
    <xf numFmtId="0" fontId="2" fillId="0" borderId="21" xfId="0" applyFont="1" applyFill="1" applyBorder="1"/>
    <xf numFmtId="0" fontId="2" fillId="0" borderId="8" xfId="0" applyFont="1" applyFill="1" applyBorder="1"/>
    <xf numFmtId="0" fontId="2" fillId="0" borderId="53" xfId="0" applyFont="1" applyFill="1" applyBorder="1"/>
    <xf numFmtId="0" fontId="16" fillId="0" borderId="54" xfId="0" applyFont="1" applyFill="1" applyBorder="1" applyAlignment="1">
      <alignment horizontal="center" vertical="center" wrapText="1"/>
    </xf>
    <xf numFmtId="0" fontId="2" fillId="0" borderId="56" xfId="0" applyFont="1" applyFill="1" applyBorder="1"/>
    <xf numFmtId="0" fontId="12" fillId="0" borderId="57" xfId="0" applyFont="1" applyFill="1" applyBorder="1" applyAlignment="1">
      <alignment wrapText="1"/>
    </xf>
    <xf numFmtId="0" fontId="2" fillId="0" borderId="60" xfId="0" applyFont="1" applyFill="1" applyBorder="1"/>
    <xf numFmtId="0" fontId="2" fillId="0" borderId="59" xfId="0" applyFont="1" applyFill="1" applyBorder="1"/>
    <xf numFmtId="2" fontId="17" fillId="0" borderId="61" xfId="0" applyNumberFormat="1" applyFont="1" applyFill="1" applyBorder="1" applyAlignment="1">
      <alignment horizontal="center" vertical="center" wrapText="1"/>
    </xf>
    <xf numFmtId="164" fontId="2" fillId="2" borderId="62" xfId="0" applyNumberFormat="1" applyFont="1" applyFill="1" applyBorder="1" applyAlignment="1">
      <alignment horizontal="center"/>
    </xf>
    <xf numFmtId="0" fontId="12" fillId="0" borderId="15" xfId="0" applyFont="1" applyBorder="1" applyAlignment="1">
      <alignment vertical="center" wrapText="1"/>
    </xf>
    <xf numFmtId="0" fontId="11" fillId="0" borderId="23" xfId="0" applyFont="1" applyFill="1" applyBorder="1" applyAlignment="1">
      <alignment horizontal="center" vertical="center" wrapText="1"/>
    </xf>
    <xf numFmtId="4" fontId="11" fillId="0" borderId="24" xfId="0" applyNumberFormat="1" applyFont="1" applyFill="1" applyBorder="1" applyAlignment="1">
      <alignment horizontal="center" vertical="center" wrapText="1"/>
    </xf>
    <xf numFmtId="0" fontId="12" fillId="0" borderId="21" xfId="0" applyFont="1" applyFill="1" applyBorder="1" applyAlignment="1">
      <alignment vertical="top" wrapText="1"/>
    </xf>
    <xf numFmtId="0" fontId="12" fillId="0" borderId="21" xfId="0" applyFont="1" applyFill="1" applyBorder="1" applyAlignment="1">
      <alignment horizontal="left" vertical="center" wrapText="1"/>
    </xf>
    <xf numFmtId="4" fontId="11" fillId="0" borderId="45" xfId="0" applyNumberFormat="1"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9" fillId="0" borderId="21" xfId="0" applyFont="1" applyFill="1" applyBorder="1" applyAlignment="1">
      <alignment horizontal="left" vertical="center"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 fillId="0" borderId="0" xfId="0" applyFont="1" applyAlignment="1">
      <alignment horizontal="center" wrapText="1"/>
    </xf>
    <xf numFmtId="0" fontId="3" fillId="0" borderId="0" xfId="0" applyFont="1" applyAlignment="1">
      <alignment wrapText="1" shrinkToFit="1"/>
    </xf>
    <xf numFmtId="0" fontId="20" fillId="0" borderId="0" xfId="0" applyFont="1" applyAlignment="1">
      <alignment vertical="top" wrapText="1"/>
    </xf>
    <xf numFmtId="0" fontId="2" fillId="0" borderId="0" xfId="0" applyFont="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3" fillId="0" borderId="0" xfId="0" applyFont="1" applyAlignment="1">
      <alignment horizontal="left"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48"/>
  <sheetViews>
    <sheetView tabSelected="1" topLeftCell="A16" zoomScale="136" zoomScaleNormal="136" zoomScaleSheetLayoutView="100" workbookViewId="0">
      <selection activeCell="G24" sqref="G24"/>
    </sheetView>
  </sheetViews>
  <sheetFormatPr defaultColWidth="9.140625" defaultRowHeight="18.75" x14ac:dyDescent="0.3"/>
  <cols>
    <col min="1" max="1" width="5.5703125" style="1" customWidth="1"/>
    <col min="2" max="2" width="25.5703125" style="1" customWidth="1"/>
    <col min="3" max="3" width="11" style="1" bestFit="1" customWidth="1"/>
    <col min="4" max="4" width="9.140625" style="1"/>
    <col min="5" max="5" width="6.5703125" style="1" customWidth="1"/>
    <col min="6" max="6" width="8.5703125" style="1" customWidth="1"/>
    <col min="7" max="7" width="12" style="1" customWidth="1"/>
    <col min="8" max="8" width="10.7109375" style="1" customWidth="1"/>
    <col min="9" max="9" width="33" style="1" customWidth="1"/>
    <col min="10" max="16384" width="9.140625" style="1"/>
  </cols>
  <sheetData>
    <row r="1" spans="1:9" ht="75" customHeight="1" x14ac:dyDescent="0.3">
      <c r="A1" s="132" t="s">
        <v>45</v>
      </c>
      <c r="B1" s="132"/>
      <c r="C1" s="132"/>
      <c r="D1" s="132"/>
      <c r="E1" s="132"/>
      <c r="F1" s="132"/>
      <c r="G1" s="132"/>
      <c r="H1" s="132"/>
      <c r="I1" s="132"/>
    </row>
    <row r="2" spans="1:9" ht="81" customHeight="1" x14ac:dyDescent="0.3">
      <c r="A2" s="133" t="s">
        <v>49</v>
      </c>
      <c r="B2" s="133"/>
      <c r="C2" s="133"/>
      <c r="D2" s="133"/>
      <c r="E2" s="133"/>
      <c r="F2" s="133"/>
      <c r="G2" s="133"/>
      <c r="H2" s="133"/>
      <c r="I2" s="133"/>
    </row>
    <row r="3" spans="1:9" ht="87.75" customHeight="1" x14ac:dyDescent="0.3">
      <c r="A3" s="134" t="s">
        <v>55</v>
      </c>
      <c r="B3" s="134"/>
      <c r="C3" s="134"/>
      <c r="D3" s="134"/>
      <c r="E3" s="134"/>
      <c r="F3" s="134"/>
      <c r="G3" s="134"/>
      <c r="H3" s="134"/>
      <c r="I3" s="134"/>
    </row>
    <row r="4" spans="1:9" x14ac:dyDescent="0.3">
      <c r="A4" s="2" t="s">
        <v>46</v>
      </c>
    </row>
    <row r="5" spans="1:9" ht="19.5" thickBot="1" x14ac:dyDescent="0.35">
      <c r="A5" s="135" t="s">
        <v>0</v>
      </c>
      <c r="B5" s="135"/>
      <c r="C5" s="135"/>
      <c r="D5" s="135"/>
      <c r="E5" s="135"/>
      <c r="F5" s="135"/>
      <c r="G5" s="135"/>
      <c r="H5" s="135"/>
      <c r="I5" s="135"/>
    </row>
    <row r="6" spans="1:9" ht="30.75" x14ac:dyDescent="0.3">
      <c r="A6" s="3" t="s">
        <v>1</v>
      </c>
      <c r="B6" s="136" t="s">
        <v>2</v>
      </c>
      <c r="C6" s="137"/>
      <c r="D6" s="137"/>
      <c r="E6" s="137"/>
      <c r="F6" s="137"/>
      <c r="G6" s="137"/>
      <c r="H6" s="138"/>
      <c r="I6" s="4" t="s">
        <v>3</v>
      </c>
    </row>
    <row r="7" spans="1:9" ht="67.5" customHeight="1" x14ac:dyDescent="0.3">
      <c r="A7" s="5" t="s">
        <v>4</v>
      </c>
      <c r="B7" s="139" t="s">
        <v>57</v>
      </c>
      <c r="C7" s="140"/>
      <c r="D7" s="140"/>
      <c r="E7" s="140"/>
      <c r="F7" s="140"/>
      <c r="G7" s="140"/>
      <c r="H7" s="140"/>
      <c r="I7" s="141"/>
    </row>
    <row r="8" spans="1:9" ht="36" customHeight="1" x14ac:dyDescent="0.3">
      <c r="A8" s="6" t="s">
        <v>5</v>
      </c>
      <c r="B8" s="139" t="s">
        <v>48</v>
      </c>
      <c r="C8" s="140"/>
      <c r="D8" s="140"/>
      <c r="E8" s="140"/>
      <c r="F8" s="140"/>
      <c r="G8" s="140"/>
      <c r="H8" s="140"/>
      <c r="I8" s="141"/>
    </row>
    <row r="9" spans="1:9" ht="41.25" x14ac:dyDescent="0.3">
      <c r="A9" s="7" t="s">
        <v>6</v>
      </c>
      <c r="B9" s="8" t="s">
        <v>7</v>
      </c>
      <c r="C9" s="9"/>
      <c r="D9" s="10"/>
      <c r="E9" s="10"/>
      <c r="F9" s="10"/>
      <c r="G9" s="91"/>
      <c r="H9" s="92">
        <v>118280.6</v>
      </c>
      <c r="I9" s="120" t="s">
        <v>50</v>
      </c>
    </row>
    <row r="10" spans="1:9" ht="18" customHeight="1" x14ac:dyDescent="0.3">
      <c r="A10" s="14" t="s">
        <v>8</v>
      </c>
      <c r="B10" s="142" t="s">
        <v>9</v>
      </c>
      <c r="C10" s="143"/>
      <c r="D10" s="15"/>
      <c r="E10" s="16"/>
      <c r="F10" s="15"/>
      <c r="G10" s="93">
        <v>0.30199999999999999</v>
      </c>
      <c r="H10" s="94">
        <f>+H9*G10</f>
        <v>35720.741200000004</v>
      </c>
      <c r="I10" s="19"/>
    </row>
    <row r="11" spans="1:9" x14ac:dyDescent="0.3">
      <c r="A11" s="20" t="s">
        <v>10</v>
      </c>
      <c r="B11" s="21"/>
      <c r="C11" s="22"/>
      <c r="D11" s="23"/>
      <c r="E11" s="22"/>
      <c r="F11" s="23"/>
      <c r="G11" s="95"/>
      <c r="H11" s="94">
        <f>H9+H10</f>
        <v>154001.34120000002</v>
      </c>
      <c r="I11" s="19"/>
    </row>
    <row r="12" spans="1:9" ht="29.25" customHeight="1" x14ac:dyDescent="0.3">
      <c r="A12" s="25" t="s">
        <v>11</v>
      </c>
      <c r="B12" s="144" t="s">
        <v>12</v>
      </c>
      <c r="C12" s="145"/>
      <c r="D12" s="26"/>
      <c r="E12" s="27"/>
      <c r="F12" s="26"/>
      <c r="G12" s="121">
        <v>2025</v>
      </c>
      <c r="H12" s="122">
        <v>164.3</v>
      </c>
      <c r="I12" s="123" t="s">
        <v>51</v>
      </c>
    </row>
    <row r="13" spans="1:9" ht="17.25" customHeight="1" x14ac:dyDescent="0.3">
      <c r="A13" s="31" t="s">
        <v>14</v>
      </c>
      <c r="B13" s="144" t="s">
        <v>15</v>
      </c>
      <c r="C13" s="145"/>
      <c r="D13" s="145"/>
      <c r="E13" s="32"/>
      <c r="F13" s="26"/>
      <c r="G13" s="97"/>
      <c r="H13" s="98">
        <v>5</v>
      </c>
      <c r="I13" s="35"/>
    </row>
    <row r="14" spans="1:9" x14ac:dyDescent="0.3">
      <c r="A14" s="36" t="s">
        <v>16</v>
      </c>
      <c r="B14" s="37"/>
      <c r="C14" s="37"/>
      <c r="D14" s="37"/>
      <c r="E14" s="37"/>
      <c r="F14" s="38"/>
      <c r="G14" s="39"/>
      <c r="H14" s="18">
        <f>H11/H12*H13</f>
        <v>4686.589811320755</v>
      </c>
      <c r="I14" s="35"/>
    </row>
    <row r="15" spans="1:9" x14ac:dyDescent="0.3">
      <c r="A15" s="40" t="s">
        <v>17</v>
      </c>
      <c r="B15" s="146" t="s">
        <v>18</v>
      </c>
      <c r="C15" s="147"/>
      <c r="D15" s="147"/>
      <c r="E15" s="147"/>
      <c r="F15" s="147"/>
      <c r="G15" s="147"/>
      <c r="H15" s="148"/>
      <c r="I15" s="41"/>
    </row>
    <row r="16" spans="1:9" ht="42" customHeight="1" x14ac:dyDescent="0.3">
      <c r="A16" s="42" t="s">
        <v>19</v>
      </c>
      <c r="B16" s="129" t="s">
        <v>20</v>
      </c>
      <c r="C16" s="130"/>
      <c r="D16" s="131"/>
      <c r="E16" s="43"/>
      <c r="F16" s="44"/>
      <c r="G16" s="44"/>
      <c r="H16" s="45">
        <f>H17+H18</f>
        <v>66.897500000000008</v>
      </c>
      <c r="I16" s="30" t="s">
        <v>21</v>
      </c>
    </row>
    <row r="17" spans="1:9" ht="33" x14ac:dyDescent="0.3">
      <c r="A17" s="46" t="s">
        <v>22</v>
      </c>
      <c r="B17" s="47" t="s">
        <v>23</v>
      </c>
      <c r="C17" s="48"/>
      <c r="D17" s="49"/>
      <c r="E17" s="50"/>
      <c r="F17" s="126">
        <v>20</v>
      </c>
      <c r="G17" s="99">
        <v>399</v>
      </c>
      <c r="H17" s="94">
        <f>(G17/500)*F17</f>
        <v>15.96</v>
      </c>
      <c r="I17" s="124" t="s">
        <v>52</v>
      </c>
    </row>
    <row r="18" spans="1:9" ht="33" x14ac:dyDescent="0.3">
      <c r="A18" s="54" t="s">
        <v>24</v>
      </c>
      <c r="B18" s="47" t="s">
        <v>25</v>
      </c>
      <c r="C18" s="48"/>
      <c r="D18" s="49"/>
      <c r="E18" s="55"/>
      <c r="F18" s="127">
        <v>20</v>
      </c>
      <c r="G18" s="125">
        <v>4075</v>
      </c>
      <c r="H18" s="100">
        <f>(G18/1600)*F18</f>
        <v>50.9375</v>
      </c>
      <c r="I18" s="128" t="s">
        <v>53</v>
      </c>
    </row>
    <row r="19" spans="1:9" x14ac:dyDescent="0.3">
      <c r="A19" s="59" t="s">
        <v>27</v>
      </c>
      <c r="B19" s="60"/>
      <c r="C19" s="61"/>
      <c r="D19" s="38"/>
      <c r="E19" s="38"/>
      <c r="F19" s="101"/>
      <c r="G19" s="102"/>
      <c r="H19" s="96">
        <f>H16</f>
        <v>66.897500000000008</v>
      </c>
      <c r="I19" s="103"/>
    </row>
    <row r="20" spans="1:9" ht="27.75" customHeight="1" x14ac:dyDescent="0.3">
      <c r="A20" s="65" t="s">
        <v>28</v>
      </c>
      <c r="B20" s="66" t="s">
        <v>29</v>
      </c>
      <c r="C20" s="67"/>
      <c r="D20" s="67"/>
      <c r="E20" s="67"/>
      <c r="F20" s="104">
        <v>2</v>
      </c>
      <c r="G20" s="105">
        <v>30</v>
      </c>
      <c r="H20" s="106">
        <f>F20*G20</f>
        <v>60</v>
      </c>
      <c r="I20" s="107" t="s">
        <v>47</v>
      </c>
    </row>
    <row r="21" spans="1:9" ht="21.75" customHeight="1" x14ac:dyDescent="0.3">
      <c r="A21" s="72" t="s">
        <v>31</v>
      </c>
      <c r="B21" s="67"/>
      <c r="C21" s="55"/>
      <c r="D21" s="67"/>
      <c r="E21" s="55"/>
      <c r="F21" s="108"/>
      <c r="G21" s="108"/>
      <c r="H21" s="109">
        <f>H14+H19+H20</f>
        <v>4813.487311320755</v>
      </c>
      <c r="I21" s="110"/>
    </row>
    <row r="22" spans="1:9" x14ac:dyDescent="0.3">
      <c r="A22" s="74" t="s">
        <v>32</v>
      </c>
      <c r="B22" s="75" t="s">
        <v>33</v>
      </c>
      <c r="C22" s="76"/>
      <c r="D22" s="55"/>
      <c r="E22" s="76"/>
      <c r="F22" s="111"/>
      <c r="G22" s="112"/>
      <c r="H22" s="113">
        <v>4</v>
      </c>
      <c r="I22" s="107" t="s">
        <v>56</v>
      </c>
    </row>
    <row r="23" spans="1:9" ht="64.900000000000006" customHeight="1" x14ac:dyDescent="0.3">
      <c r="A23" s="74" t="s">
        <v>34</v>
      </c>
      <c r="B23" s="75" t="s">
        <v>35</v>
      </c>
      <c r="C23" s="67"/>
      <c r="D23" s="79"/>
      <c r="E23" s="80"/>
      <c r="F23" s="108"/>
      <c r="G23" s="114"/>
      <c r="H23" s="113">
        <v>1</v>
      </c>
      <c r="I23" s="115"/>
    </row>
    <row r="24" spans="1:9" ht="33.75" customHeight="1" thickBot="1" x14ac:dyDescent="0.35">
      <c r="A24" s="83" t="s">
        <v>36</v>
      </c>
      <c r="B24" s="84"/>
      <c r="C24" s="84"/>
      <c r="D24" s="84"/>
      <c r="E24" s="85"/>
      <c r="F24" s="116"/>
      <c r="G24" s="117"/>
      <c r="H24" s="118">
        <f>H21*H22*H23</f>
        <v>19253.94924528302</v>
      </c>
      <c r="I24" s="119">
        <f>H24/H23</f>
        <v>19253.94924528302</v>
      </c>
    </row>
    <row r="26" spans="1:9" ht="19.5" hidden="1" thickBot="1" x14ac:dyDescent="0.35">
      <c r="A26" s="135" t="s">
        <v>37</v>
      </c>
      <c r="B26" s="135"/>
      <c r="C26" s="135"/>
      <c r="D26" s="135"/>
      <c r="E26" s="135"/>
      <c r="F26" s="135"/>
      <c r="G26" s="135"/>
      <c r="H26" s="135"/>
      <c r="I26" s="135"/>
    </row>
    <row r="27" spans="1:9" ht="30.75" hidden="1" x14ac:dyDescent="0.3">
      <c r="A27" s="3" t="s">
        <v>1</v>
      </c>
      <c r="B27" s="136" t="s">
        <v>2</v>
      </c>
      <c r="C27" s="137"/>
      <c r="D27" s="137"/>
      <c r="E27" s="137"/>
      <c r="F27" s="137"/>
      <c r="G27" s="137"/>
      <c r="H27" s="138"/>
      <c r="I27" s="4" t="s">
        <v>3</v>
      </c>
    </row>
    <row r="28" spans="1:9" ht="45" hidden="1" customHeight="1" x14ac:dyDescent="0.3">
      <c r="A28" s="5" t="s">
        <v>4</v>
      </c>
      <c r="B28" s="150" t="s">
        <v>38</v>
      </c>
      <c r="C28" s="151"/>
      <c r="D28" s="151"/>
      <c r="E28" s="151"/>
      <c r="F28" s="151"/>
      <c r="G28" s="151"/>
      <c r="H28" s="151"/>
      <c r="I28" s="152"/>
    </row>
    <row r="29" spans="1:9" ht="39" hidden="1" customHeight="1" x14ac:dyDescent="0.3">
      <c r="A29" s="6" t="s">
        <v>5</v>
      </c>
      <c r="B29" s="153" t="s">
        <v>39</v>
      </c>
      <c r="C29" s="154"/>
      <c r="D29" s="154"/>
      <c r="E29" s="154"/>
      <c r="F29" s="154"/>
      <c r="G29" s="154"/>
      <c r="H29" s="154"/>
      <c r="I29" s="155"/>
    </row>
    <row r="30" spans="1:9" ht="37.5" hidden="1" customHeight="1" x14ac:dyDescent="0.3">
      <c r="A30" s="7" t="s">
        <v>6</v>
      </c>
      <c r="B30" s="8" t="s">
        <v>7</v>
      </c>
      <c r="C30" s="9"/>
      <c r="D30" s="10"/>
      <c r="E30" s="10"/>
      <c r="F30" s="10"/>
      <c r="G30" s="11"/>
      <c r="H30" s="12">
        <v>59387</v>
      </c>
      <c r="I30" s="13" t="s">
        <v>44</v>
      </c>
    </row>
    <row r="31" spans="1:9" ht="18.75" hidden="1" customHeight="1" x14ac:dyDescent="0.3">
      <c r="A31" s="14" t="s">
        <v>8</v>
      </c>
      <c r="B31" s="142" t="s">
        <v>9</v>
      </c>
      <c r="C31" s="143"/>
      <c r="D31" s="15"/>
      <c r="E31" s="16"/>
      <c r="F31" s="15"/>
      <c r="G31" s="17">
        <v>0.30199999999999999</v>
      </c>
      <c r="H31" s="18">
        <f>+H30*G31</f>
        <v>17934.874</v>
      </c>
      <c r="I31" s="19"/>
    </row>
    <row r="32" spans="1:9" hidden="1" x14ac:dyDescent="0.3">
      <c r="A32" s="20" t="s">
        <v>10</v>
      </c>
      <c r="B32" s="21"/>
      <c r="C32" s="22"/>
      <c r="D32" s="23"/>
      <c r="E32" s="22"/>
      <c r="F32" s="23"/>
      <c r="G32" s="24"/>
      <c r="H32" s="18">
        <f>H30+H31</f>
        <v>77321.873999999996</v>
      </c>
      <c r="I32" s="19"/>
    </row>
    <row r="33" spans="1:9" ht="29.25" hidden="1" customHeight="1" x14ac:dyDescent="0.3">
      <c r="A33" s="25" t="s">
        <v>11</v>
      </c>
      <c r="B33" s="144" t="s">
        <v>12</v>
      </c>
      <c r="C33" s="145"/>
      <c r="D33" s="26"/>
      <c r="E33" s="27"/>
      <c r="F33" s="26"/>
      <c r="G33" s="28">
        <v>1973</v>
      </c>
      <c r="H33" s="29">
        <f>G33/12</f>
        <v>164.41666666666666</v>
      </c>
      <c r="I33" s="53" t="s">
        <v>13</v>
      </c>
    </row>
    <row r="34" spans="1:9" hidden="1" x14ac:dyDescent="0.3">
      <c r="A34" s="31" t="s">
        <v>14</v>
      </c>
      <c r="B34" s="144" t="s">
        <v>15</v>
      </c>
      <c r="C34" s="145"/>
      <c r="D34" s="145"/>
      <c r="E34" s="32"/>
      <c r="F34" s="26"/>
      <c r="G34" s="33"/>
      <c r="H34" s="34">
        <v>5</v>
      </c>
      <c r="I34" s="35"/>
    </row>
    <row r="35" spans="1:9" hidden="1" x14ac:dyDescent="0.3">
      <c r="A35" s="36" t="s">
        <v>16</v>
      </c>
      <c r="B35" s="37"/>
      <c r="C35" s="37"/>
      <c r="D35" s="37"/>
      <c r="E35" s="37"/>
      <c r="F35" s="38"/>
      <c r="G35" s="39"/>
      <c r="H35" s="18">
        <f>H32/H33*H34</f>
        <v>2351.4001216421693</v>
      </c>
      <c r="I35" s="35"/>
    </row>
    <row r="36" spans="1:9" ht="18.75" hidden="1" customHeight="1" x14ac:dyDescent="0.3">
      <c r="A36" s="40" t="s">
        <v>17</v>
      </c>
      <c r="B36" s="146" t="s">
        <v>18</v>
      </c>
      <c r="C36" s="147"/>
      <c r="D36" s="147"/>
      <c r="E36" s="147"/>
      <c r="F36" s="147"/>
      <c r="G36" s="147"/>
      <c r="H36" s="148"/>
      <c r="I36" s="41"/>
    </row>
    <row r="37" spans="1:9" ht="30" hidden="1" customHeight="1" x14ac:dyDescent="0.3">
      <c r="A37" s="42" t="s">
        <v>19</v>
      </c>
      <c r="B37" s="129" t="s">
        <v>20</v>
      </c>
      <c r="C37" s="130"/>
      <c r="D37" s="131"/>
      <c r="E37" s="43"/>
      <c r="F37" s="44"/>
      <c r="G37" s="44"/>
      <c r="H37" s="45">
        <f>H38+H39</f>
        <v>160.5</v>
      </c>
      <c r="I37" s="53" t="s">
        <v>21</v>
      </c>
    </row>
    <row r="38" spans="1:9" hidden="1" x14ac:dyDescent="0.3">
      <c r="A38" s="46" t="s">
        <v>22</v>
      </c>
      <c r="B38" s="47" t="s">
        <v>23</v>
      </c>
      <c r="C38" s="48"/>
      <c r="D38" s="49"/>
      <c r="E38" s="50"/>
      <c r="F38" s="51">
        <v>100</v>
      </c>
      <c r="G38" s="52">
        <v>225</v>
      </c>
      <c r="H38" s="18">
        <f>G38/500*F38</f>
        <v>45</v>
      </c>
      <c r="I38" s="30" t="s">
        <v>40</v>
      </c>
    </row>
    <row r="39" spans="1:9" hidden="1" x14ac:dyDescent="0.3">
      <c r="A39" s="54" t="s">
        <v>24</v>
      </c>
      <c r="B39" s="47" t="s">
        <v>25</v>
      </c>
      <c r="C39" s="48"/>
      <c r="D39" s="49"/>
      <c r="E39" s="55"/>
      <c r="F39" s="56">
        <v>100</v>
      </c>
      <c r="G39" s="57">
        <v>9240</v>
      </c>
      <c r="H39" s="12">
        <f>G39/8000*F39</f>
        <v>115.5</v>
      </c>
      <c r="I39" s="30" t="s">
        <v>26</v>
      </c>
    </row>
    <row r="40" spans="1:9" hidden="1" x14ac:dyDescent="0.3">
      <c r="A40" s="59" t="s">
        <v>27</v>
      </c>
      <c r="B40" s="60"/>
      <c r="C40" s="61"/>
      <c r="D40" s="38"/>
      <c r="E40" s="38"/>
      <c r="F40" s="62"/>
      <c r="G40" s="63"/>
      <c r="H40" s="29">
        <f>H37</f>
        <v>160.5</v>
      </c>
      <c r="I40" s="64"/>
    </row>
    <row r="41" spans="1:9" ht="24.75" hidden="1" x14ac:dyDescent="0.3">
      <c r="A41" s="65" t="s">
        <v>28</v>
      </c>
      <c r="B41" s="66" t="s">
        <v>29</v>
      </c>
      <c r="C41" s="67"/>
      <c r="D41" s="67"/>
      <c r="E41" s="67"/>
      <c r="F41" s="68">
        <v>2</v>
      </c>
      <c r="G41" s="69">
        <v>92.48</v>
      </c>
      <c r="H41" s="70">
        <f>F41*G41</f>
        <v>184.96</v>
      </c>
      <c r="I41" s="88" t="s">
        <v>30</v>
      </c>
    </row>
    <row r="42" spans="1:9" hidden="1" x14ac:dyDescent="0.3">
      <c r="A42" s="72" t="s">
        <v>31</v>
      </c>
      <c r="B42" s="67"/>
      <c r="C42" s="55"/>
      <c r="D42" s="67"/>
      <c r="E42" s="55"/>
      <c r="F42" s="55"/>
      <c r="G42" s="55"/>
      <c r="H42" s="73">
        <f>H35+H40+H41</f>
        <v>2696.8601216421694</v>
      </c>
      <c r="I42" s="58"/>
    </row>
    <row r="43" spans="1:9" ht="21" hidden="1" customHeight="1" x14ac:dyDescent="0.3">
      <c r="A43" s="74" t="s">
        <v>32</v>
      </c>
      <c r="B43" s="75" t="s">
        <v>33</v>
      </c>
      <c r="C43" s="76"/>
      <c r="D43" s="55"/>
      <c r="E43" s="76"/>
      <c r="F43" s="67"/>
      <c r="G43" s="77"/>
      <c r="H43" s="78">
        <v>3</v>
      </c>
      <c r="I43" s="71" t="s">
        <v>41</v>
      </c>
    </row>
    <row r="44" spans="1:9" hidden="1" x14ac:dyDescent="0.3">
      <c r="A44" s="74" t="s">
        <v>34</v>
      </c>
      <c r="B44" s="75" t="s">
        <v>35</v>
      </c>
      <c r="C44" s="67"/>
      <c r="D44" s="79"/>
      <c r="E44" s="80"/>
      <c r="F44" s="55"/>
      <c r="G44" s="81"/>
      <c r="H44" s="78">
        <v>1</v>
      </c>
      <c r="I44" s="82" t="s">
        <v>42</v>
      </c>
    </row>
    <row r="45" spans="1:9" ht="19.5" hidden="1" thickBot="1" x14ac:dyDescent="0.35">
      <c r="A45" s="83" t="s">
        <v>43</v>
      </c>
      <c r="B45" s="84"/>
      <c r="C45" s="84"/>
      <c r="D45" s="89"/>
      <c r="E45" s="85"/>
      <c r="F45" s="85"/>
      <c r="G45" s="84"/>
      <c r="H45" s="86">
        <f>H42*H43*H44</f>
        <v>8090.5803649265081</v>
      </c>
      <c r="I45" s="87"/>
    </row>
    <row r="47" spans="1:9" ht="33.75" customHeight="1" x14ac:dyDescent="0.3">
      <c r="A47" s="149" t="s">
        <v>54</v>
      </c>
      <c r="B47" s="149"/>
      <c r="C47" s="149"/>
      <c r="D47" s="149"/>
      <c r="E47" s="149"/>
      <c r="F47" s="149"/>
      <c r="G47" s="149"/>
      <c r="H47" s="149"/>
      <c r="I47" s="149"/>
    </row>
    <row r="48" spans="1:9" x14ac:dyDescent="0.3">
      <c r="C48" s="90"/>
    </row>
  </sheetData>
  <mergeCells count="22">
    <mergeCell ref="A47:I47"/>
    <mergeCell ref="A26:I26"/>
    <mergeCell ref="B27:H27"/>
    <mergeCell ref="B28:I28"/>
    <mergeCell ref="B29:I29"/>
    <mergeCell ref="B31:C31"/>
    <mergeCell ref="B33:C33"/>
    <mergeCell ref="B34:D34"/>
    <mergeCell ref="B36:H36"/>
    <mergeCell ref="B37:D37"/>
    <mergeCell ref="B16:D16"/>
    <mergeCell ref="A1:I1"/>
    <mergeCell ref="A2:I2"/>
    <mergeCell ref="A3:I3"/>
    <mergeCell ref="A5:I5"/>
    <mergeCell ref="B6:H6"/>
    <mergeCell ref="B7:I7"/>
    <mergeCell ref="B8:I8"/>
    <mergeCell ref="B10:C10"/>
    <mergeCell ref="B12:C12"/>
    <mergeCell ref="B13:D13"/>
    <mergeCell ref="B15:H15"/>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Пример зап.формы</vt:lpstr>
      <vt:lpstr>'Пример зап.формы'!Область_печати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Заболоцкая Юлия Валерьевна</dc:creator>
  <cp:lastModifiedBy>User</cp:lastModifiedBy>
  <cp:lastPrinted>2021-09-03T05:25:34Z</cp:lastPrinted>
  <dcterms:created xsi:type="dcterms:W3CDTF">2017-09-26T07:45:13Z</dcterms:created>
  <dcterms:modified xsi:type="dcterms:W3CDTF">2025-08-24T13:50:12Z</dcterms:modified>
</cp:coreProperties>
</file>