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C7BEBE7-40F4-48F6-9465-658254BEE179}" xr6:coauthVersionLast="36" xr6:coauthVersionMax="36" xr10:uidLastSave="{00000000-0000-0000-0000-000000000000}"/>
  <bookViews>
    <workbookView xWindow="0" yWindow="0" windowWidth="28800" windowHeight="11835" tabRatio="477" xr2:uid="{00000000-000D-0000-FFFF-FFFF00000000}"/>
  </bookViews>
  <sheets>
    <sheet name="лист" sheetId="1" r:id="rId1"/>
  </sheets>
  <definedNames>
    <definedName name="_xlnm.Print_Area" localSheetId="0">лист!$A$1:$I$47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8" i="1" l="1"/>
  <c r="H17" i="1"/>
  <c r="H10" i="1"/>
  <c r="H16" i="1" l="1"/>
  <c r="H41" i="1"/>
  <c r="H39" i="1"/>
  <c r="H38" i="1"/>
  <c r="H33" i="1"/>
  <c r="H31" i="1"/>
  <c r="H32" i="1" s="1"/>
  <c r="H11" i="1"/>
  <c r="H14" i="1" s="1"/>
  <c r="H35" i="1" l="1"/>
  <c r="H37" i="1"/>
  <c r="H40" i="1" s="1"/>
  <c r="H19" i="1"/>
  <c r="H21" i="1" l="1"/>
  <c r="H24" i="1" s="1"/>
  <c r="I24" i="1" s="1"/>
  <c r="H42" i="1"/>
  <c r="H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Заболоцкая Юлия Валерьевна</author>
  </authors>
  <commentList>
    <comment ref="B7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<sst xmlns="http://schemas.openxmlformats.org/spreadsheetml/2006/main" count="91" uniqueCount="59">
  <si>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</si>
  <si>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</si>
  <si>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</si>
  <si>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</si>
  <si>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</si>
  <si>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</si>
  <si>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</si>
  <si>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</si>
  <si>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</si>
  <si>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</si>
  <si>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</si>
  <si>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</si>
  <si>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</si>
  <si>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</si>
  <si>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</si>
  <si>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</si>
  <si>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</si>
  <si>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</si>
  <si>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</si>
  <si>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</si>
  <si>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</si>
  <si>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</si>
  <si>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</si>
  <si>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</si>
  <si>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</si>
  <si>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</si>
  <si>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</si>
  <si>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</si>
  <si>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</si>
  <si>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</si>
  <si>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</si>
  <si>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</si>
  <si>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</si>
  <si>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</si>
  <si>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</si>
  <si>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</si>
  <si>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</si>
  <si>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</si>
  <si>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</si>
  <si>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</si>
  <si>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</si>
  <si>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</si>
  <si>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</si>
  <si>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</si>
  <si>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</si>
  <si>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</si>
  <si>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</si>
  <si>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</si>
  <si>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норма рабочего времени при 40-часовой рабочей недели (1979) в 2022 году - данные "Консультант плюс"/производственный календарь</t>
  </si>
  <si>
    <t>Стоимость картриджа Garuda (на 2100 листов) составляет 450,00 руб. Пакет документов заявителя состоит по оценочным данным из 8 листов бумаги.</t>
  </si>
  <si>
    <t>Стоимость бумаги для офисной техники SVETOCOPY Classic (А4, 80 г/м2, 500 л.) составляет 500,00 руб.
Пакет документов заявителя состоит по оценочным данным из 53 листов бумаги.</t>
  </si>
  <si>
    <t xml:space="preserve">Пакет документов может предоставить </t>
  </si>
  <si>
    <t>Данные Федеральной службы государственной статистики www.gks.ru за январь-март 2023 года</t>
  </si>
  <si>
    <t xml:space="preserve">документы предоставляются в Управление по мере необходимости </t>
  </si>
  <si>
    <t xml:space="preserve">Тариф на 1 поездку в автобусах городского сообщения-30 рублей, </t>
  </si>
  <si>
    <r>
      <rPr>
        <b/>
        <sz val="11"/>
        <color theme="1"/>
        <rFont val="Times New Roman"/>
        <family val="1"/>
        <charset val="204"/>
      </rPr>
      <t xml:space="preserve">Наименование информационного требования (из текста проекта (действующего) мнпа): </t>
    </r>
    <r>
      <rPr>
        <sz val="11"/>
        <color theme="1"/>
        <rFont val="Times New Roman"/>
        <family val="1"/>
        <charset val="204"/>
      </rPr>
      <t>пункт 4.1. Внесение инициативного проекта осуществляется инициатором проекта путем направления в уполномоченный орган Администрации инициативного проекта с приложением документов и материалов, входящих в состав проекта, протокола собрания или конференции граждан, результатов опроса граждан и (или) подписные листы, подтверждающие поддержку инициативного проекта жителями города Пыть-Яха или его части</t>
    </r>
  </si>
  <si>
    <r>
      <t xml:space="preserve">Определение затрат рабочего времени: </t>
    </r>
    <r>
      <rPr>
        <sz val="11"/>
        <color theme="1"/>
        <rFont val="Times New Roman"/>
        <family val="1"/>
        <charset val="204"/>
      </rPr>
      <t>подготовка проекта и документов в соответствии с Порядоком внесения инициативных проектов</t>
    </r>
  </si>
  <si>
    <r>
      <t xml:space="preserve">Итого сумма информационных издержек возникающие в связи с планируемым  исполнением требования постановления всех потенциальных заявителей в совокупности составляет: 1099965,7 </t>
    </r>
    <r>
      <rPr>
        <b/>
        <u/>
        <sz val="12"/>
        <color theme="1"/>
        <rFont val="Times New Roman"/>
        <family val="1"/>
        <charset val="204"/>
      </rPr>
      <t xml:space="preserve"> руб., в т.ч. 685,8 руб. на одного заявителя (по одному проекту)</t>
    </r>
  </si>
  <si>
    <t xml:space="preserve">   Стандартные издержки субъектов предпринимательской деятельности, возникающие в связи с действующем исполнением требований проекта решения Думы "О внесении изменений в решение Думы города Пыть-Яха от  29.04.2021 № 388 «О регулировании отдельных вопросов реализации инициативных проектов в городе Пыть-Яхе» (в ред. от 15.07.2022 № 87, от 17.06.2024 № 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</si>
</sst>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22" fillId="0" borderId="0" xfId="0" applyFont="1"/>
    <xf numFmtId="0" fontId="10" fillId="2" borderId="0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4" fontId="11" fillId="2" borderId="20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10" fontId="11" fillId="2" borderId="17" xfId="0" applyNumberFormat="1" applyFont="1" applyFill="1" applyBorder="1" applyAlignment="1">
      <alignment horizontal="center" vertical="center" wrapText="1"/>
    </xf>
    <xf numFmtId="2" fontId="3" fillId="2" borderId="21" xfId="0" applyNumberFormat="1" applyFont="1" applyFill="1" applyBorder="1"/>
    <xf numFmtId="0" fontId="2" fillId="2" borderId="22" xfId="0" applyFont="1" applyFill="1" applyBorder="1" applyAlignment="1"/>
    <xf numFmtId="0" fontId="2" fillId="2" borderId="0" xfId="0" applyFont="1" applyFill="1" applyBorder="1" applyAlignment="1"/>
    <xf numFmtId="0" fontId="2" fillId="2" borderId="19" xfId="0" applyFont="1" applyFill="1" applyBorder="1" applyAlignment="1"/>
    <xf numFmtId="0" fontId="13" fillId="2" borderId="19" xfId="0" applyFont="1" applyFill="1" applyBorder="1" applyAlignment="1">
      <alignment horizontal="center" wrapText="1"/>
    </xf>
    <xf numFmtId="0" fontId="2" fillId="2" borderId="19" xfId="0" applyFont="1" applyFill="1" applyBorder="1"/>
    <xf numFmtId="0" fontId="2" fillId="2" borderId="18" xfId="0" applyFont="1" applyFill="1" applyBorder="1"/>
    <xf numFmtId="0" fontId="11" fillId="2" borderId="23" xfId="0" applyFont="1" applyFill="1" applyBorder="1" applyAlignment="1">
      <alignment horizontal="center" vertical="center" wrapText="1"/>
    </xf>
    <xf numFmtId="4" fontId="11" fillId="2" borderId="24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vertical="top" wrapText="1"/>
    </xf>
    <xf numFmtId="0" fontId="2" fillId="2" borderId="13" xfId="0" applyFont="1" applyFill="1" applyBorder="1"/>
    <xf numFmtId="0" fontId="13" fillId="2" borderId="25" xfId="0" applyFont="1" applyFill="1" applyBorder="1"/>
    <xf numFmtId="0" fontId="11" fillId="2" borderId="20" xfId="0" applyFont="1" applyFill="1" applyBorder="1" applyAlignment="1">
      <alignment horizontal="center" vertical="center" wrapText="1"/>
    </xf>
    <xf numFmtId="0" fontId="2" fillId="2" borderId="9" xfId="0" applyFont="1" applyFill="1" applyBorder="1"/>
    <xf numFmtId="0" fontId="2" fillId="2" borderId="27" xfId="0" applyFont="1" applyFill="1" applyBorder="1"/>
    <xf numFmtId="0" fontId="2" fillId="2" borderId="28" xfId="0" applyFont="1" applyFill="1" applyBorder="1"/>
    <xf numFmtId="0" fontId="13" fillId="2" borderId="27" xfId="0" applyFont="1" applyFill="1" applyBorder="1"/>
    <xf numFmtId="2" fontId="11" fillId="2" borderId="20" xfId="0" applyNumberFormat="1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vertical="top" wrapText="1"/>
    </xf>
    <xf numFmtId="0" fontId="2" fillId="2" borderId="38" xfId="0" applyFont="1" applyFill="1" applyBorder="1"/>
    <xf numFmtId="0" fontId="11" fillId="2" borderId="39" xfId="0" applyFont="1" applyFill="1" applyBorder="1" applyAlignment="1">
      <alignment horizontal="center" vertical="center" wrapText="1"/>
    </xf>
    <xf numFmtId="2" fontId="11" fillId="2" borderId="40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15" fillId="2" borderId="42" xfId="0" applyFont="1" applyFill="1" applyBorder="1" applyAlignment="1">
      <alignment horizontal="left" vertical="top" wrapText="1"/>
    </xf>
    <xf numFmtId="0" fontId="2" fillId="2" borderId="43" xfId="0" applyFont="1" applyFill="1" applyBorder="1"/>
    <xf numFmtId="0" fontId="11" fillId="2" borderId="43" xfId="0" applyFont="1" applyFill="1" applyBorder="1" applyAlignment="1">
      <alignment horizontal="center" vertical="center" wrapText="1"/>
    </xf>
    <xf numFmtId="2" fontId="11" fillId="2" borderId="43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wrapText="1"/>
    </xf>
    <xf numFmtId="0" fontId="2" fillId="2" borderId="0" xfId="0" applyFont="1" applyFill="1" applyBorder="1"/>
    <xf numFmtId="0" fontId="11" fillId="2" borderId="45" xfId="0" applyFont="1" applyFill="1" applyBorder="1" applyAlignment="1">
      <alignment horizontal="center" vertical="center" wrapText="1"/>
    </xf>
    <xf numFmtId="2" fontId="11" fillId="2" borderId="45" xfId="0" applyNumberFormat="1" applyFont="1" applyFill="1" applyBorder="1" applyAlignment="1">
      <alignment horizontal="center" vertical="center" wrapText="1"/>
    </xf>
    <xf numFmtId="2" fontId="11" fillId="2" borderId="14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/>
    <xf numFmtId="0" fontId="2" fillId="2" borderId="23" xfId="0" applyFont="1" applyFill="1" applyBorder="1"/>
    <xf numFmtId="0" fontId="13" fillId="2" borderId="19" xfId="0" applyFont="1" applyFill="1" applyBorder="1"/>
    <xf numFmtId="0" fontId="13" fillId="2" borderId="48" xfId="0" applyFont="1" applyFill="1" applyBorder="1"/>
    <xf numFmtId="2" fontId="11" fillId="2" borderId="24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/>
    <xf numFmtId="0" fontId="7" fillId="2" borderId="50" xfId="0" applyFont="1" applyFill="1" applyBorder="1" applyAlignment="1">
      <alignment vertical="center"/>
    </xf>
    <xf numFmtId="0" fontId="2" fillId="2" borderId="8" xfId="0" applyFont="1" applyFill="1" applyBorder="1"/>
    <xf numFmtId="0" fontId="16" fillId="2" borderId="5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wrapText="1"/>
    </xf>
    <xf numFmtId="4" fontId="11" fillId="2" borderId="63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/>
    <xf numFmtId="0" fontId="7" fillId="2" borderId="7" xfId="0" applyFont="1" applyFill="1" applyBorder="1" applyAlignment="1">
      <alignment vertical="center"/>
    </xf>
    <xf numFmtId="0" fontId="2" fillId="2" borderId="31" xfId="0" applyFont="1" applyFill="1" applyBorder="1"/>
    <xf numFmtId="0" fontId="16" fillId="2" borderId="63" xfId="0" applyFont="1" applyFill="1" applyBorder="1" applyAlignment="1">
      <alignment horizontal="center" vertical="center" wrapText="1"/>
    </xf>
    <xf numFmtId="0" fontId="2" fillId="2" borderId="55" xfId="0" applyFont="1" applyFill="1" applyBorder="1"/>
    <xf numFmtId="0" fontId="2" fillId="2" borderId="30" xfId="0" applyFont="1" applyFill="1" applyBorder="1"/>
    <xf numFmtId="0" fontId="12" fillId="2" borderId="57" xfId="0" applyFont="1" applyFill="1" applyBorder="1" applyAlignment="1">
      <alignment wrapText="1"/>
    </xf>
    <xf numFmtId="0" fontId="2" fillId="2" borderId="59" xfId="0" applyFont="1" applyFill="1" applyBorder="1"/>
    <xf numFmtId="0" fontId="2" fillId="2" borderId="60" xfId="0" applyFont="1" applyFill="1" applyBorder="1"/>
    <xf numFmtId="164" fontId="2" fillId="2" borderId="62" xfId="0" applyNumberFormat="1" applyFont="1" applyFill="1" applyBorder="1"/>
    <xf numFmtId="0" fontId="12" fillId="0" borderId="15" xfId="0" applyFont="1" applyFill="1" applyBorder="1" applyAlignment="1">
      <alignment wrapText="1"/>
    </xf>
    <xf numFmtId="4" fontId="11" fillId="3" borderId="2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5" fillId="2" borderId="35" xfId="0" applyFont="1" applyFill="1" applyBorder="1" applyAlignment="1">
      <alignment horizontal="left" vertical="top" wrapText="1"/>
    </xf>
    <xf numFmtId="0" fontId="15" fillId="2" borderId="36" xfId="0" applyFont="1" applyFill="1" applyBorder="1" applyAlignment="1">
      <alignment horizontal="left" vertical="top" wrapText="1"/>
    </xf>
    <xf numFmtId="0" fontId="15" fillId="2" borderId="37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9" fillId="2" borderId="17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7" fillId="2" borderId="30" xfId="0" applyFont="1" applyFill="1" applyBorder="1" applyAlignment="1">
      <alignment horizontal="left" vertical="top" wrapText="1"/>
    </xf>
    <xf numFmtId="0" fontId="7" fillId="2" borderId="31" xfId="0" applyFont="1" applyFill="1" applyBorder="1" applyAlignment="1">
      <alignment horizontal="left" vertical="top" wrapText="1"/>
    </xf>
    <xf numFmtId="0" fontId="7" fillId="2" borderId="3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48"/>
  <sheetViews>
    <sheetView tabSelected="1" view="pageBreakPreview" topLeftCell="A19" zoomScale="130" zoomScaleNormal="100" zoomScaleSheetLayoutView="130" workbookViewId="0">
      <selection activeCell="K3" sqref="K3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182" t="s">
        <v>46</v>
      </c>
      <c r="B1" s="182"/>
      <c r="C1" s="182"/>
      <c r="D1" s="182"/>
      <c r="E1" s="182"/>
      <c r="F1" s="182"/>
      <c r="G1" s="182"/>
      <c r="H1" s="182"/>
      <c r="I1" s="182"/>
    </row>
    <row r="2" spans="1:9" ht="81" customHeight="1" x14ac:dyDescent="0.3">
      <c r="A2" s="183" t="s">
        <v>0</v>
      </c>
      <c r="B2" s="183"/>
      <c r="C2" s="183"/>
      <c r="D2" s="183"/>
      <c r="E2" s="183"/>
      <c r="F2" s="183"/>
      <c r="G2" s="183"/>
      <c r="H2" s="183"/>
      <c r="I2" s="183"/>
    </row>
    <row r="3" spans="1:9" ht="68.25" customHeight="1" x14ac:dyDescent="0.3">
      <c r="A3" s="184" t="s">
        <v>58</v>
      </c>
      <c r="B3" s="184"/>
      <c r="C3" s="184"/>
      <c r="D3" s="184"/>
      <c r="E3" s="184"/>
      <c r="F3" s="184"/>
      <c r="G3" s="184"/>
      <c r="H3" s="184"/>
      <c r="I3" s="184"/>
    </row>
    <row r="4" spans="1:9" x14ac:dyDescent="0.3">
      <c r="A4" s="2" t="s">
        <v>47</v>
      </c>
    </row>
    <row r="5" spans="1:9" ht="19.5" thickBot="1" x14ac:dyDescent="0.35">
      <c r="A5" s="159" t="s">
        <v>1</v>
      </c>
      <c r="B5" s="159"/>
      <c r="C5" s="159"/>
      <c r="D5" s="159"/>
      <c r="E5" s="159"/>
      <c r="F5" s="159"/>
      <c r="G5" s="159"/>
      <c r="H5" s="159"/>
      <c r="I5" s="159"/>
    </row>
    <row r="6" spans="1:9" ht="30.75" x14ac:dyDescent="0.3">
      <c r="A6" s="3" t="s">
        <v>2</v>
      </c>
      <c r="B6" s="160" t="s">
        <v>3</v>
      </c>
      <c r="C6" s="161"/>
      <c r="D6" s="161"/>
      <c r="E6" s="161"/>
      <c r="F6" s="161"/>
      <c r="G6" s="161"/>
      <c r="H6" s="162"/>
      <c r="I6" s="4" t="s">
        <v>4</v>
      </c>
    </row>
    <row r="7" spans="1:9" ht="81" customHeight="1" x14ac:dyDescent="0.3">
      <c r="A7" s="5" t="s">
        <v>5</v>
      </c>
      <c r="B7" s="185" t="s">
        <v>55</v>
      </c>
      <c r="C7" s="186"/>
      <c r="D7" s="186"/>
      <c r="E7" s="186"/>
      <c r="F7" s="186"/>
      <c r="G7" s="186"/>
      <c r="H7" s="186"/>
      <c r="I7" s="187"/>
    </row>
    <row r="8" spans="1:9" ht="39" customHeight="1" x14ac:dyDescent="0.3">
      <c r="A8" s="6" t="s">
        <v>6</v>
      </c>
      <c r="B8" s="166" t="s">
        <v>56</v>
      </c>
      <c r="C8" s="167"/>
      <c r="D8" s="167"/>
      <c r="E8" s="167"/>
      <c r="F8" s="167"/>
      <c r="G8" s="167"/>
      <c r="H8" s="167"/>
      <c r="I8" s="168"/>
    </row>
    <row r="9" spans="1:9" ht="40.5" customHeight="1" x14ac:dyDescent="0.3">
      <c r="A9" s="7" t="s">
        <v>7</v>
      </c>
      <c r="B9" s="93" t="s">
        <v>8</v>
      </c>
      <c r="C9" s="94"/>
      <c r="D9" s="95"/>
      <c r="E9" s="95"/>
      <c r="F9" s="95"/>
      <c r="G9" s="92"/>
      <c r="H9" s="157">
        <v>101224.5</v>
      </c>
      <c r="I9" s="156" t="s">
        <v>52</v>
      </c>
    </row>
    <row r="10" spans="1:9" ht="18" customHeight="1" x14ac:dyDescent="0.3">
      <c r="A10" s="14" t="s">
        <v>9</v>
      </c>
      <c r="B10" s="188" t="s">
        <v>10</v>
      </c>
      <c r="C10" s="189"/>
      <c r="D10" s="97"/>
      <c r="E10" s="98"/>
      <c r="F10" s="97"/>
      <c r="G10" s="99">
        <v>0.30199999999999999</v>
      </c>
      <c r="H10" s="96">
        <f>+H9*G10</f>
        <v>30569.798999999999</v>
      </c>
      <c r="I10" s="100"/>
    </row>
    <row r="11" spans="1:9" x14ac:dyDescent="0.3">
      <c r="A11" s="20" t="s">
        <v>11</v>
      </c>
      <c r="B11" s="101"/>
      <c r="C11" s="102"/>
      <c r="D11" s="103"/>
      <c r="E11" s="102"/>
      <c r="F11" s="103"/>
      <c r="G11" s="104"/>
      <c r="H11" s="96">
        <f>H9+H10</f>
        <v>131794.299</v>
      </c>
      <c r="I11" s="100"/>
    </row>
    <row r="12" spans="1:9" ht="29.25" customHeight="1" x14ac:dyDescent="0.3">
      <c r="A12" s="25" t="s">
        <v>12</v>
      </c>
      <c r="B12" s="188" t="s">
        <v>13</v>
      </c>
      <c r="C12" s="189"/>
      <c r="D12" s="105"/>
      <c r="E12" s="106"/>
      <c r="F12" s="105"/>
      <c r="G12" s="107">
        <v>1979</v>
      </c>
      <c r="H12" s="108">
        <v>164.33</v>
      </c>
      <c r="I12" s="109" t="s">
        <v>48</v>
      </c>
    </row>
    <row r="13" spans="1:9" ht="17.25" customHeight="1" x14ac:dyDescent="0.3">
      <c r="A13" s="31" t="s">
        <v>15</v>
      </c>
      <c r="B13" s="188" t="s">
        <v>16</v>
      </c>
      <c r="C13" s="189"/>
      <c r="D13" s="189"/>
      <c r="E13" s="110"/>
      <c r="F13" s="105"/>
      <c r="G13" s="111"/>
      <c r="H13" s="112">
        <v>0.7</v>
      </c>
      <c r="I13" s="113"/>
    </row>
    <row r="14" spans="1:9" x14ac:dyDescent="0.3">
      <c r="A14" s="36" t="s">
        <v>17</v>
      </c>
      <c r="B14" s="114"/>
      <c r="C14" s="114"/>
      <c r="D14" s="114"/>
      <c r="E14" s="114"/>
      <c r="F14" s="115"/>
      <c r="G14" s="116"/>
      <c r="H14" s="117">
        <f>H11/H12*H13</f>
        <v>561.4069816831983</v>
      </c>
      <c r="I14" s="113"/>
    </row>
    <row r="15" spans="1:9" x14ac:dyDescent="0.3">
      <c r="A15" s="40" t="s">
        <v>18</v>
      </c>
      <c r="B15" s="190" t="s">
        <v>19</v>
      </c>
      <c r="C15" s="191"/>
      <c r="D15" s="191"/>
      <c r="E15" s="191"/>
      <c r="F15" s="191"/>
      <c r="G15" s="191"/>
      <c r="H15" s="192"/>
      <c r="I15" s="118"/>
    </row>
    <row r="16" spans="1:9" ht="42" customHeight="1" x14ac:dyDescent="0.3">
      <c r="A16" s="42" t="s">
        <v>20</v>
      </c>
      <c r="B16" s="179" t="s">
        <v>21</v>
      </c>
      <c r="C16" s="180"/>
      <c r="D16" s="181"/>
      <c r="E16" s="119"/>
      <c r="F16" s="120"/>
      <c r="G16" s="120"/>
      <c r="H16" s="121">
        <f>H17+H18</f>
        <v>64.357142857142861</v>
      </c>
      <c r="I16" s="109" t="s">
        <v>22</v>
      </c>
    </row>
    <row r="17" spans="1:9" ht="44.25" customHeight="1" x14ac:dyDescent="0.3">
      <c r="A17" s="46" t="s">
        <v>23</v>
      </c>
      <c r="B17" s="122" t="s">
        <v>24</v>
      </c>
      <c r="C17" s="123"/>
      <c r="D17" s="124"/>
      <c r="E17" s="125"/>
      <c r="F17" s="126">
        <v>53</v>
      </c>
      <c r="G17" s="127">
        <v>500</v>
      </c>
      <c r="H17" s="117">
        <f>(G17/500)*F17</f>
        <v>53</v>
      </c>
      <c r="I17" s="128" t="s">
        <v>50</v>
      </c>
    </row>
    <row r="18" spans="1:9" ht="39" customHeight="1" x14ac:dyDescent="0.3">
      <c r="A18" s="54" t="s">
        <v>25</v>
      </c>
      <c r="B18" s="122" t="s">
        <v>26</v>
      </c>
      <c r="C18" s="123"/>
      <c r="D18" s="124"/>
      <c r="E18" s="129"/>
      <c r="F18" s="130">
        <v>53</v>
      </c>
      <c r="G18" s="131">
        <v>450</v>
      </c>
      <c r="H18" s="132">
        <f>(G18/2100)*F18</f>
        <v>11.357142857142856</v>
      </c>
      <c r="I18" s="128" t="s">
        <v>49</v>
      </c>
    </row>
    <row r="19" spans="1:9" x14ac:dyDescent="0.3">
      <c r="A19" s="59" t="s">
        <v>28</v>
      </c>
      <c r="B19" s="133"/>
      <c r="C19" s="134"/>
      <c r="D19" s="115"/>
      <c r="E19" s="115"/>
      <c r="F19" s="135"/>
      <c r="G19" s="136"/>
      <c r="H19" s="137">
        <f>H16</f>
        <v>64.357142857142861</v>
      </c>
      <c r="I19" s="138"/>
    </row>
    <row r="20" spans="1:9" ht="38.25" customHeight="1" x14ac:dyDescent="0.3">
      <c r="A20" s="65" t="s">
        <v>29</v>
      </c>
      <c r="B20" s="139" t="s">
        <v>30</v>
      </c>
      <c r="C20" s="140"/>
      <c r="D20" s="140"/>
      <c r="E20" s="140"/>
      <c r="F20" s="141">
        <v>2</v>
      </c>
      <c r="G20" s="142">
        <v>30</v>
      </c>
      <c r="H20" s="143">
        <f>F20*G20</f>
        <v>60</v>
      </c>
      <c r="I20" s="144" t="s">
        <v>54</v>
      </c>
    </row>
    <row r="21" spans="1:9" ht="21.75" customHeight="1" x14ac:dyDescent="0.3">
      <c r="A21" s="72" t="s">
        <v>32</v>
      </c>
      <c r="B21" s="140"/>
      <c r="C21" s="129"/>
      <c r="D21" s="140"/>
      <c r="E21" s="129"/>
      <c r="F21" s="129"/>
      <c r="G21" s="129"/>
      <c r="H21" s="145">
        <f>H14+H19+H20</f>
        <v>685.76412454034119</v>
      </c>
      <c r="I21" s="146"/>
    </row>
    <row r="22" spans="1:9" ht="21" customHeight="1" x14ac:dyDescent="0.3">
      <c r="A22" s="74" t="s">
        <v>33</v>
      </c>
      <c r="B22" s="147" t="s">
        <v>34</v>
      </c>
      <c r="C22" s="148"/>
      <c r="D22" s="129"/>
      <c r="E22" s="148"/>
      <c r="F22" s="140"/>
      <c r="G22" s="148"/>
      <c r="H22" s="149">
        <v>1</v>
      </c>
      <c r="I22" s="144" t="s">
        <v>53</v>
      </c>
    </row>
    <row r="23" spans="1:9" ht="24.75" customHeight="1" x14ac:dyDescent="0.3">
      <c r="A23" s="74" t="s">
        <v>35</v>
      </c>
      <c r="B23" s="147" t="s">
        <v>36</v>
      </c>
      <c r="C23" s="140"/>
      <c r="D23" s="150"/>
      <c r="E23" s="151"/>
      <c r="F23" s="129"/>
      <c r="G23" s="140"/>
      <c r="H23" s="149">
        <v>1604</v>
      </c>
      <c r="I23" s="152" t="s">
        <v>51</v>
      </c>
    </row>
    <row r="24" spans="1:9" ht="28.5" customHeight="1" thickBot="1" x14ac:dyDescent="0.35">
      <c r="A24" s="83" t="s">
        <v>37</v>
      </c>
      <c r="B24" s="153"/>
      <c r="C24" s="153"/>
      <c r="D24" s="153"/>
      <c r="E24" s="154"/>
      <c r="F24" s="154"/>
      <c r="G24" s="153"/>
      <c r="H24" s="145">
        <f>H21*H22*H23</f>
        <v>1099965.6557627073</v>
      </c>
      <c r="I24" s="155">
        <f>H24/H23</f>
        <v>685.76412454034119</v>
      </c>
    </row>
    <row r="25" spans="1:9" x14ac:dyDescent="0.3">
      <c r="H25" s="91"/>
    </row>
    <row r="26" spans="1:9" ht="19.5" hidden="1" thickBot="1" x14ac:dyDescent="0.35">
      <c r="A26" s="159" t="s">
        <v>38</v>
      </c>
      <c r="B26" s="159"/>
      <c r="C26" s="159"/>
      <c r="D26" s="159"/>
      <c r="E26" s="159"/>
      <c r="F26" s="159"/>
      <c r="G26" s="159"/>
      <c r="H26" s="159"/>
      <c r="I26" s="159"/>
    </row>
    <row r="27" spans="1:9" ht="30.75" hidden="1" x14ac:dyDescent="0.3">
      <c r="A27" s="3" t="s">
        <v>2</v>
      </c>
      <c r="B27" s="160" t="s">
        <v>3</v>
      </c>
      <c r="C27" s="161"/>
      <c r="D27" s="161"/>
      <c r="E27" s="161"/>
      <c r="F27" s="161"/>
      <c r="G27" s="161"/>
      <c r="H27" s="162"/>
      <c r="I27" s="4" t="s">
        <v>4</v>
      </c>
    </row>
    <row r="28" spans="1:9" ht="45" hidden="1" customHeight="1" x14ac:dyDescent="0.3">
      <c r="A28" s="5" t="s">
        <v>5</v>
      </c>
      <c r="B28" s="163" t="s">
        <v>39</v>
      </c>
      <c r="C28" s="164"/>
      <c r="D28" s="164"/>
      <c r="E28" s="164"/>
      <c r="F28" s="164"/>
      <c r="G28" s="164"/>
      <c r="H28" s="164"/>
      <c r="I28" s="165"/>
    </row>
    <row r="29" spans="1:9" ht="39" hidden="1" customHeight="1" x14ac:dyDescent="0.3">
      <c r="A29" s="6" t="s">
        <v>6</v>
      </c>
      <c r="B29" s="166" t="s">
        <v>40</v>
      </c>
      <c r="C29" s="167"/>
      <c r="D29" s="167"/>
      <c r="E29" s="167"/>
      <c r="F29" s="167"/>
      <c r="G29" s="167"/>
      <c r="H29" s="167"/>
      <c r="I29" s="168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45</v>
      </c>
    </row>
    <row r="31" spans="1:9" ht="18.75" hidden="1" customHeight="1" x14ac:dyDescent="0.3">
      <c r="A31" s="14" t="s">
        <v>9</v>
      </c>
      <c r="B31" s="169" t="s">
        <v>10</v>
      </c>
      <c r="C31" s="170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71" t="s">
        <v>13</v>
      </c>
      <c r="C33" s="172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71" t="s">
        <v>16</v>
      </c>
      <c r="C34" s="172"/>
      <c r="D34" s="172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73" t="s">
        <v>19</v>
      </c>
      <c r="C36" s="174"/>
      <c r="D36" s="174"/>
      <c r="E36" s="174"/>
      <c r="F36" s="174"/>
      <c r="G36" s="174"/>
      <c r="H36" s="175"/>
      <c r="I36" s="41"/>
    </row>
    <row r="37" spans="1:9" ht="30" hidden="1" customHeight="1" x14ac:dyDescent="0.3">
      <c r="A37" s="42" t="s">
        <v>20</v>
      </c>
      <c r="B37" s="176" t="s">
        <v>21</v>
      </c>
      <c r="C37" s="177"/>
      <c r="D37" s="178"/>
      <c r="E37" s="43"/>
      <c r="F37" s="44"/>
      <c r="G37" s="44"/>
      <c r="H37" s="45">
        <f>H38+H39</f>
        <v>160.5</v>
      </c>
      <c r="I37" s="53" t="s">
        <v>22</v>
      </c>
    </row>
    <row r="38" spans="1:9" ht="24.75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41</v>
      </c>
    </row>
    <row r="39" spans="1:9" hidden="1" x14ac:dyDescent="0.3">
      <c r="A39" s="54" t="s">
        <v>25</v>
      </c>
      <c r="B39" s="47" t="s">
        <v>26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27</v>
      </c>
    </row>
    <row r="40" spans="1:9" hidden="1" x14ac:dyDescent="0.3">
      <c r="A40" s="59" t="s">
        <v>28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29</v>
      </c>
      <c r="B41" s="66" t="s">
        <v>30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31</v>
      </c>
    </row>
    <row r="42" spans="1:9" hidden="1" x14ac:dyDescent="0.3">
      <c r="A42" s="72" t="s">
        <v>32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33</v>
      </c>
      <c r="B43" s="75" t="s">
        <v>34</v>
      </c>
      <c r="C43" s="76"/>
      <c r="D43" s="55"/>
      <c r="E43" s="76"/>
      <c r="F43" s="67"/>
      <c r="G43" s="77"/>
      <c r="H43" s="78">
        <v>3</v>
      </c>
      <c r="I43" s="71" t="s">
        <v>42</v>
      </c>
    </row>
    <row r="44" spans="1:9" hidden="1" x14ac:dyDescent="0.3">
      <c r="A44" s="74" t="s">
        <v>35</v>
      </c>
      <c r="B44" s="75" t="s">
        <v>36</v>
      </c>
      <c r="C44" s="67"/>
      <c r="D44" s="79"/>
      <c r="E44" s="80"/>
      <c r="F44" s="55"/>
      <c r="G44" s="81"/>
      <c r="H44" s="78">
        <v>1</v>
      </c>
      <c r="I44" s="82" t="s">
        <v>43</v>
      </c>
    </row>
    <row r="45" spans="1:9" ht="19.5" hidden="1" thickBot="1" x14ac:dyDescent="0.35">
      <c r="A45" s="83" t="s">
        <v>44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54" customHeight="1" x14ac:dyDescent="0.3">
      <c r="A47" s="158" t="s">
        <v>57</v>
      </c>
      <c r="B47" s="158"/>
      <c r="C47" s="158"/>
      <c r="D47" s="158"/>
      <c r="E47" s="158"/>
      <c r="F47" s="158"/>
      <c r="G47" s="158"/>
      <c r="H47" s="158"/>
      <c r="I47" s="158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</mergeCells>
  <printOptions horizontalCentered="1"/>
  <pageMargins left="1.1811023622047245" right="0.39370078740157483" top="0.39370078740157483" bottom="0.3937007874015748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User</cp:lastModifiedBy>
  <cp:lastPrinted>2020-08-07T16:08:46Z</cp:lastPrinted>
  <dcterms:created xsi:type="dcterms:W3CDTF">2017-09-26T07:45:13Z</dcterms:created>
  <dcterms:modified xsi:type="dcterms:W3CDTF">2024-07-28T17:23:30Z</dcterms:modified>
</cp:coreProperties>
</file>