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8" windowWidth="14808" windowHeight="8016"/>
  </bookViews>
  <sheets>
    <sheet name="Отчет " sheetId="2" r:id="rId1"/>
  </sheets>
  <definedNames>
    <definedName name="_Date_">#REF!</definedName>
    <definedName name="_Otchet_Period_Source__AT_ObjectName">#REF!</definedName>
    <definedName name="_xlnm.Print_Titles" localSheetId="0">'Отчет '!$32:$33</definedName>
  </definedNames>
  <calcPr calcId="114210" fullCalcOnLoad="1"/>
</workbook>
</file>

<file path=xl/calcChain.xml><?xml version="1.0" encoding="utf-8"?>
<calcChain xmlns="http://schemas.openxmlformats.org/spreadsheetml/2006/main">
  <c r="G633" i="2"/>
  <c r="G637"/>
  <c r="G636"/>
  <c r="G625"/>
  <c r="G624"/>
  <c r="G621"/>
  <c r="G619"/>
  <c r="G620"/>
  <c r="G616"/>
  <c r="G615"/>
  <c r="G590"/>
  <c r="G584"/>
  <c r="G580"/>
  <c r="G538"/>
  <c r="G537"/>
  <c r="G531"/>
  <c r="G517"/>
  <c r="G516"/>
  <c r="G477"/>
  <c r="G476"/>
  <c r="G456"/>
  <c r="G455"/>
  <c r="G444"/>
  <c r="G440"/>
  <c r="G430"/>
  <c r="G429"/>
  <c r="G374"/>
  <c r="G330"/>
  <c r="G326"/>
  <c r="G325"/>
  <c r="G283"/>
  <c r="G245"/>
  <c r="G244"/>
  <c r="G196"/>
  <c r="G212"/>
  <c r="G211"/>
  <c r="G200"/>
  <c r="G199"/>
  <c r="G129"/>
  <c r="G38"/>
  <c r="G37"/>
  <c r="G46"/>
  <c r="G48"/>
  <c r="G45"/>
  <c r="G52"/>
  <c r="G54"/>
  <c r="G51"/>
  <c r="G58"/>
  <c r="G57"/>
  <c r="G73"/>
  <c r="G75"/>
  <c r="G77"/>
  <c r="G72"/>
  <c r="G84"/>
  <c r="G83"/>
  <c r="G42"/>
  <c r="G41"/>
  <c r="G61"/>
  <c r="G60"/>
  <c r="G64"/>
  <c r="G63"/>
  <c r="G67"/>
  <c r="G66"/>
  <c r="G70"/>
  <c r="G69"/>
  <c r="G80"/>
  <c r="G79"/>
  <c r="G88"/>
  <c r="G87"/>
  <c r="G36"/>
  <c r="I38"/>
  <c r="I37"/>
  <c r="I42"/>
  <c r="I41"/>
  <c r="I46"/>
  <c r="I48"/>
  <c r="I45"/>
  <c r="I52"/>
  <c r="I54"/>
  <c r="I51"/>
  <c r="I58"/>
  <c r="I57"/>
  <c r="I61"/>
  <c r="I60"/>
  <c r="I64"/>
  <c r="I63"/>
  <c r="I67"/>
  <c r="I66"/>
  <c r="I70"/>
  <c r="I69"/>
  <c r="I73"/>
  <c r="I75"/>
  <c r="I77"/>
  <c r="I72"/>
  <c r="I80"/>
  <c r="I79"/>
  <c r="I84"/>
  <c r="I83"/>
  <c r="I88"/>
  <c r="I87"/>
  <c r="I36"/>
  <c r="H38"/>
  <c r="H37"/>
  <c r="H42"/>
  <c r="H41"/>
  <c r="H46"/>
  <c r="H48"/>
  <c r="H45"/>
  <c r="H52"/>
  <c r="H54"/>
  <c r="H51"/>
  <c r="H58"/>
  <c r="H57"/>
  <c r="H61"/>
  <c r="H60"/>
  <c r="H64"/>
  <c r="H63"/>
  <c r="H67"/>
  <c r="H66"/>
  <c r="H70"/>
  <c r="H69"/>
  <c r="H73"/>
  <c r="H75"/>
  <c r="H77"/>
  <c r="H72"/>
  <c r="H80"/>
  <c r="H79"/>
  <c r="H84"/>
  <c r="H83"/>
  <c r="H88"/>
  <c r="H87"/>
  <c r="H36"/>
  <c r="G187"/>
  <c r="G186"/>
  <c r="G190"/>
  <c r="G189"/>
  <c r="G194"/>
  <c r="G193"/>
  <c r="G197"/>
  <c r="G206"/>
  <c r="G205"/>
  <c r="G209"/>
  <c r="G208"/>
  <c r="G185"/>
  <c r="I187"/>
  <c r="I186"/>
  <c r="I190"/>
  <c r="I189"/>
  <c r="I194"/>
  <c r="I193"/>
  <c r="I197"/>
  <c r="I199"/>
  <c r="I196"/>
  <c r="I206"/>
  <c r="I205"/>
  <c r="I209"/>
  <c r="I208"/>
  <c r="I212"/>
  <c r="I211"/>
  <c r="I185"/>
  <c r="H187"/>
  <c r="H186"/>
  <c r="H190"/>
  <c r="H189"/>
  <c r="H194"/>
  <c r="H193"/>
  <c r="H197"/>
  <c r="H196"/>
  <c r="H206"/>
  <c r="H205"/>
  <c r="H209"/>
  <c r="H208"/>
  <c r="H203"/>
  <c r="H202"/>
  <c r="H212"/>
  <c r="H211"/>
  <c r="H200"/>
  <c r="H199"/>
  <c r="H185"/>
  <c r="H615"/>
  <c r="H590"/>
  <c r="H589"/>
  <c r="H591"/>
  <c r="H593"/>
  <c r="H588"/>
  <c r="H614"/>
  <c r="H616"/>
  <c r="H613"/>
  <c r="H580"/>
  <c r="H579"/>
  <c r="H581"/>
  <c r="H584"/>
  <c r="H583"/>
  <c r="H578"/>
  <c r="H586"/>
  <c r="H585"/>
  <c r="H596"/>
  <c r="H595"/>
  <c r="H599"/>
  <c r="H598"/>
  <c r="H602"/>
  <c r="H601"/>
  <c r="H605"/>
  <c r="H607"/>
  <c r="H609"/>
  <c r="H611"/>
  <c r="H604"/>
  <c r="H620"/>
  <c r="H619"/>
  <c r="H621"/>
  <c r="H618"/>
  <c r="H577"/>
  <c r="H630"/>
  <c r="H628"/>
  <c r="H627"/>
  <c r="H625"/>
  <c r="H624"/>
  <c r="H623"/>
  <c r="H634"/>
  <c r="H633"/>
  <c r="H637"/>
  <c r="H636"/>
  <c r="H632"/>
  <c r="H576"/>
  <c r="I217"/>
  <c r="I216"/>
  <c r="I221"/>
  <c r="I220"/>
  <c r="I225"/>
  <c r="I224"/>
  <c r="I215"/>
  <c r="I230"/>
  <c r="I229"/>
  <c r="I228"/>
  <c r="I234"/>
  <c r="I233"/>
  <c r="I232"/>
  <c r="I184"/>
  <c r="I93"/>
  <c r="I95"/>
  <c r="I92"/>
  <c r="I99"/>
  <c r="I101"/>
  <c r="I98"/>
  <c r="I91"/>
  <c r="I105"/>
  <c r="I104"/>
  <c r="I112"/>
  <c r="I111"/>
  <c r="I116"/>
  <c r="I115"/>
  <c r="I119"/>
  <c r="I118"/>
  <c r="I109"/>
  <c r="I108"/>
  <c r="I103"/>
  <c r="I123"/>
  <c r="I122"/>
  <c r="I121"/>
  <c r="I128"/>
  <c r="I130"/>
  <c r="I132"/>
  <c r="I127"/>
  <c r="I126"/>
  <c r="I35"/>
  <c r="I137"/>
  <c r="I136"/>
  <c r="I140"/>
  <c r="I139"/>
  <c r="I143"/>
  <c r="I142"/>
  <c r="I146"/>
  <c r="I145"/>
  <c r="I150"/>
  <c r="I152"/>
  <c r="I149"/>
  <c r="I155"/>
  <c r="I154"/>
  <c r="I135"/>
  <c r="I159"/>
  <c r="I158"/>
  <c r="I162"/>
  <c r="I161"/>
  <c r="I165"/>
  <c r="I164"/>
  <c r="I168"/>
  <c r="I167"/>
  <c r="I157"/>
  <c r="I172"/>
  <c r="I171"/>
  <c r="I175"/>
  <c r="I174"/>
  <c r="I170"/>
  <c r="I134"/>
  <c r="I179"/>
  <c r="I178"/>
  <c r="I177"/>
  <c r="I239"/>
  <c r="I238"/>
  <c r="I242"/>
  <c r="I241"/>
  <c r="I251"/>
  <c r="I253"/>
  <c r="I250"/>
  <c r="I237"/>
  <c r="I257"/>
  <c r="I256"/>
  <c r="I260"/>
  <c r="I259"/>
  <c r="I255"/>
  <c r="I236"/>
  <c r="I265"/>
  <c r="I264"/>
  <c r="I269"/>
  <c r="I268"/>
  <c r="I263"/>
  <c r="I273"/>
  <c r="I272"/>
  <c r="I276"/>
  <c r="I278"/>
  <c r="I275"/>
  <c r="I282"/>
  <c r="I284"/>
  <c r="I281"/>
  <c r="I271"/>
  <c r="I262"/>
  <c r="I289"/>
  <c r="I288"/>
  <c r="I287"/>
  <c r="I293"/>
  <c r="I292"/>
  <c r="I291"/>
  <c r="I297"/>
  <c r="I296"/>
  <c r="I295"/>
  <c r="I304"/>
  <c r="I303"/>
  <c r="I301"/>
  <c r="I300"/>
  <c r="I299"/>
  <c r="I308"/>
  <c r="I307"/>
  <c r="I306"/>
  <c r="I286"/>
  <c r="I313"/>
  <c r="I312"/>
  <c r="I316"/>
  <c r="I315"/>
  <c r="I311"/>
  <c r="I323"/>
  <c r="I322"/>
  <c r="I329"/>
  <c r="I328"/>
  <c r="I320"/>
  <c r="I319"/>
  <c r="I332"/>
  <c r="I331"/>
  <c r="I335"/>
  <c r="I334"/>
  <c r="I318"/>
  <c r="I339"/>
  <c r="I338"/>
  <c r="I342"/>
  <c r="I341"/>
  <c r="I345"/>
  <c r="I344"/>
  <c r="I350"/>
  <c r="I348"/>
  <c r="I347"/>
  <c r="I353"/>
  <c r="I352"/>
  <c r="I356"/>
  <c r="I355"/>
  <c r="I359"/>
  <c r="I358"/>
  <c r="I362"/>
  <c r="I364"/>
  <c r="I361"/>
  <c r="I369"/>
  <c r="I367"/>
  <c r="I366"/>
  <c r="I337"/>
  <c r="I373"/>
  <c r="I375"/>
  <c r="I377"/>
  <c r="I372"/>
  <c r="I371"/>
  <c r="I310"/>
  <c r="I383"/>
  <c r="I382"/>
  <c r="I386"/>
  <c r="I385"/>
  <c r="I389"/>
  <c r="I391"/>
  <c r="I393"/>
  <c r="I388"/>
  <c r="I396"/>
  <c r="I395"/>
  <c r="I381"/>
  <c r="I406"/>
  <c r="I405"/>
  <c r="I398"/>
  <c r="I380"/>
  <c r="I411"/>
  <c r="I410"/>
  <c r="I430"/>
  <c r="I429"/>
  <c r="I414"/>
  <c r="I413"/>
  <c r="I417"/>
  <c r="I419"/>
  <c r="I416"/>
  <c r="I422"/>
  <c r="I421"/>
  <c r="I425"/>
  <c r="I427"/>
  <c r="I424"/>
  <c r="I409"/>
  <c r="I434"/>
  <c r="I433"/>
  <c r="I432"/>
  <c r="I408"/>
  <c r="I439"/>
  <c r="I441"/>
  <c r="I443"/>
  <c r="I438"/>
  <c r="I449"/>
  <c r="I448"/>
  <c r="I446"/>
  <c r="I445"/>
  <c r="I437"/>
  <c r="I453"/>
  <c r="I452"/>
  <c r="I451"/>
  <c r="I436"/>
  <c r="I461"/>
  <c r="I460"/>
  <c r="I459"/>
  <c r="I465"/>
  <c r="I464"/>
  <c r="I463"/>
  <c r="I458"/>
  <c r="I470"/>
  <c r="I469"/>
  <c r="I468"/>
  <c r="I474"/>
  <c r="I473"/>
  <c r="I472"/>
  <c r="I467"/>
  <c r="I482"/>
  <c r="I481"/>
  <c r="I480"/>
  <c r="I486"/>
  <c r="I485"/>
  <c r="I484"/>
  <c r="I479"/>
  <c r="I494"/>
  <c r="I493"/>
  <c r="I491"/>
  <c r="I490"/>
  <c r="I489"/>
  <c r="I498"/>
  <c r="I497"/>
  <c r="I501"/>
  <c r="I500"/>
  <c r="I504"/>
  <c r="I503"/>
  <c r="I496"/>
  <c r="I488"/>
  <c r="I509"/>
  <c r="I508"/>
  <c r="I507"/>
  <c r="I506"/>
  <c r="I514"/>
  <c r="I513"/>
  <c r="I512"/>
  <c r="I521"/>
  <c r="I520"/>
  <c r="I519"/>
  <c r="I511"/>
  <c r="I525"/>
  <c r="I527"/>
  <c r="I524"/>
  <c r="I530"/>
  <c r="I532"/>
  <c r="I529"/>
  <c r="I535"/>
  <c r="I534"/>
  <c r="I541"/>
  <c r="I540"/>
  <c r="I538"/>
  <c r="I537"/>
  <c r="I523"/>
  <c r="I548"/>
  <c r="I550"/>
  <c r="I547"/>
  <c r="I546"/>
  <c r="I554"/>
  <c r="I553"/>
  <c r="I557"/>
  <c r="I556"/>
  <c r="I568"/>
  <c r="I567"/>
  <c r="I571"/>
  <c r="I570"/>
  <c r="I574"/>
  <c r="I573"/>
  <c r="I560"/>
  <c r="I559"/>
  <c r="I563"/>
  <c r="I565"/>
  <c r="I562"/>
  <c r="I552"/>
  <c r="I579"/>
  <c r="I581"/>
  <c r="I583"/>
  <c r="I578"/>
  <c r="I586"/>
  <c r="I585"/>
  <c r="I589"/>
  <c r="I591"/>
  <c r="I593"/>
  <c r="I588"/>
  <c r="I596"/>
  <c r="I595"/>
  <c r="I599"/>
  <c r="I598"/>
  <c r="I602"/>
  <c r="I601"/>
  <c r="I605"/>
  <c r="I607"/>
  <c r="I609"/>
  <c r="I611"/>
  <c r="I604"/>
  <c r="I614"/>
  <c r="I613"/>
  <c r="I618"/>
  <c r="I577"/>
  <c r="I630"/>
  <c r="I628"/>
  <c r="I627"/>
  <c r="I623"/>
  <c r="I634"/>
  <c r="I633"/>
  <c r="I632"/>
  <c r="I576"/>
  <c r="I639"/>
  <c r="G411"/>
  <c r="G410"/>
  <c r="G414"/>
  <c r="G413"/>
  <c r="G417"/>
  <c r="G419"/>
  <c r="G416"/>
  <c r="G422"/>
  <c r="G421"/>
  <c r="G425"/>
  <c r="G427"/>
  <c r="G424"/>
  <c r="G409"/>
  <c r="G434"/>
  <c r="G433"/>
  <c r="G432"/>
  <c r="G408"/>
  <c r="H411"/>
  <c r="H410"/>
  <c r="H430"/>
  <c r="H429"/>
  <c r="H414"/>
  <c r="H413"/>
  <c r="H417"/>
  <c r="H419"/>
  <c r="H416"/>
  <c r="H422"/>
  <c r="H421"/>
  <c r="H426"/>
  <c r="H425"/>
  <c r="H427"/>
  <c r="H424"/>
  <c r="H409"/>
  <c r="H434"/>
  <c r="H433"/>
  <c r="H432"/>
  <c r="H408"/>
  <c r="G525"/>
  <c r="G527"/>
  <c r="G524"/>
  <c r="G530"/>
  <c r="G532"/>
  <c r="G529"/>
  <c r="G535"/>
  <c r="G534"/>
  <c r="G541"/>
  <c r="G540"/>
  <c r="G523"/>
  <c r="H525"/>
  <c r="H527"/>
  <c r="H524"/>
  <c r="H531"/>
  <c r="H530"/>
  <c r="H532"/>
  <c r="H529"/>
  <c r="H535"/>
  <c r="H534"/>
  <c r="H541"/>
  <c r="H540"/>
  <c r="H538"/>
  <c r="H537"/>
  <c r="H523"/>
  <c r="G579"/>
  <c r="G581"/>
  <c r="G583"/>
  <c r="G578"/>
  <c r="G586"/>
  <c r="G585"/>
  <c r="G589"/>
  <c r="G591"/>
  <c r="G593"/>
  <c r="G588"/>
  <c r="G596"/>
  <c r="G595"/>
  <c r="G599"/>
  <c r="G598"/>
  <c r="G602"/>
  <c r="G601"/>
  <c r="G605"/>
  <c r="G607"/>
  <c r="G609"/>
  <c r="G611"/>
  <c r="G604"/>
  <c r="G614"/>
  <c r="G613"/>
  <c r="G618"/>
  <c r="G577"/>
  <c r="G630"/>
  <c r="G628"/>
  <c r="G627"/>
  <c r="G623"/>
  <c r="G634"/>
  <c r="G632"/>
  <c r="G576"/>
  <c r="K616"/>
  <c r="K617"/>
  <c r="K618"/>
  <c r="K619"/>
  <c r="K620"/>
  <c r="K621"/>
  <c r="K622"/>
  <c r="G514"/>
  <c r="G513"/>
  <c r="G512"/>
  <c r="H517"/>
  <c r="H516"/>
  <c r="H514"/>
  <c r="H513"/>
  <c r="H512"/>
  <c r="G498"/>
  <c r="G497"/>
  <c r="G501"/>
  <c r="G500"/>
  <c r="G504"/>
  <c r="G503"/>
  <c r="G496"/>
  <c r="H498"/>
  <c r="H497"/>
  <c r="H501"/>
  <c r="H500"/>
  <c r="H504"/>
  <c r="H503"/>
  <c r="H496"/>
  <c r="G474"/>
  <c r="G473"/>
  <c r="G472"/>
  <c r="H477"/>
  <c r="H476"/>
  <c r="H474"/>
  <c r="H473"/>
  <c r="H472"/>
  <c r="H470"/>
  <c r="H469"/>
  <c r="H468"/>
  <c r="G470"/>
  <c r="G469"/>
  <c r="G468"/>
  <c r="G453"/>
  <c r="G452"/>
  <c r="G451"/>
  <c r="H456"/>
  <c r="H455"/>
  <c r="H453"/>
  <c r="H452"/>
  <c r="H451"/>
  <c r="G439"/>
  <c r="G441"/>
  <c r="G443"/>
  <c r="G438"/>
  <c r="G449"/>
  <c r="G448"/>
  <c r="G446"/>
  <c r="G445"/>
  <c r="G437"/>
  <c r="H440"/>
  <c r="H439"/>
  <c r="H441"/>
  <c r="H444"/>
  <c r="H443"/>
  <c r="H438"/>
  <c r="H449"/>
  <c r="H448"/>
  <c r="H446"/>
  <c r="H445"/>
  <c r="H437"/>
  <c r="K448"/>
  <c r="K449"/>
  <c r="K450"/>
  <c r="K429"/>
  <c r="K430"/>
  <c r="K431"/>
  <c r="G383"/>
  <c r="G382"/>
  <c r="G386"/>
  <c r="G385"/>
  <c r="G389"/>
  <c r="G391"/>
  <c r="G388"/>
  <c r="G396"/>
  <c r="G395"/>
  <c r="G381"/>
  <c r="G400"/>
  <c r="G399"/>
  <c r="G402"/>
  <c r="G406"/>
  <c r="G405"/>
  <c r="G398"/>
  <c r="G380"/>
  <c r="H383"/>
  <c r="H382"/>
  <c r="H386"/>
  <c r="H385"/>
  <c r="H389"/>
  <c r="H391"/>
  <c r="H393"/>
  <c r="H388"/>
  <c r="H396"/>
  <c r="H395"/>
  <c r="H381"/>
  <c r="H402"/>
  <c r="H406"/>
  <c r="H405"/>
  <c r="H398"/>
  <c r="H380"/>
  <c r="G313"/>
  <c r="G312"/>
  <c r="G311"/>
  <c r="G323"/>
  <c r="G322"/>
  <c r="G329"/>
  <c r="G328"/>
  <c r="G320"/>
  <c r="G319"/>
  <c r="G332"/>
  <c r="G331"/>
  <c r="G335"/>
  <c r="G334"/>
  <c r="G318"/>
  <c r="G339"/>
  <c r="G338"/>
  <c r="G342"/>
  <c r="G341"/>
  <c r="G345"/>
  <c r="G344"/>
  <c r="G350"/>
  <c r="G348"/>
  <c r="G347"/>
  <c r="G353"/>
  <c r="G352"/>
  <c r="G356"/>
  <c r="G355"/>
  <c r="G359"/>
  <c r="G358"/>
  <c r="G362"/>
  <c r="G364"/>
  <c r="G361"/>
  <c r="G369"/>
  <c r="G367"/>
  <c r="G366"/>
  <c r="G337"/>
  <c r="G373"/>
  <c r="G375"/>
  <c r="G377"/>
  <c r="G372"/>
  <c r="G371"/>
  <c r="G310"/>
  <c r="H313"/>
  <c r="H312"/>
  <c r="H316"/>
  <c r="H315"/>
  <c r="H311"/>
  <c r="H323"/>
  <c r="H322"/>
  <c r="H330"/>
  <c r="H329"/>
  <c r="H328"/>
  <c r="H320"/>
  <c r="H319"/>
  <c r="H326"/>
  <c r="H325"/>
  <c r="H332"/>
  <c r="H331"/>
  <c r="H335"/>
  <c r="H334"/>
  <c r="H318"/>
  <c r="H339"/>
  <c r="H338"/>
  <c r="H342"/>
  <c r="H341"/>
  <c r="H345"/>
  <c r="H344"/>
  <c r="H350"/>
  <c r="H348"/>
  <c r="H347"/>
  <c r="H353"/>
  <c r="H352"/>
  <c r="H356"/>
  <c r="H355"/>
  <c r="H359"/>
  <c r="H358"/>
  <c r="H362"/>
  <c r="H364"/>
  <c r="H361"/>
  <c r="H369"/>
  <c r="H367"/>
  <c r="H366"/>
  <c r="H337"/>
  <c r="H374"/>
  <c r="H373"/>
  <c r="H375"/>
  <c r="H379"/>
  <c r="H377"/>
  <c r="H372"/>
  <c r="H371"/>
  <c r="H310"/>
  <c r="K378"/>
  <c r="K379"/>
  <c r="K334"/>
  <c r="K335"/>
  <c r="K331"/>
  <c r="K332"/>
  <c r="K333"/>
  <c r="K336"/>
  <c r="K325"/>
  <c r="K326"/>
  <c r="K327"/>
  <c r="H283"/>
  <c r="G265"/>
  <c r="G264"/>
  <c r="G269"/>
  <c r="G268"/>
  <c r="G263"/>
  <c r="H265"/>
  <c r="H264"/>
  <c r="H269"/>
  <c r="H268"/>
  <c r="H263"/>
  <c r="G253"/>
  <c r="H253"/>
  <c r="G251"/>
  <c r="G250"/>
  <c r="H251"/>
  <c r="H250"/>
  <c r="G242"/>
  <c r="G241"/>
  <c r="H242"/>
  <c r="H241"/>
  <c r="G239"/>
  <c r="G238"/>
  <c r="G248"/>
  <c r="G247"/>
  <c r="G237"/>
  <c r="H239"/>
  <c r="H238"/>
  <c r="H248"/>
  <c r="H247"/>
  <c r="H245"/>
  <c r="H244"/>
  <c r="H237"/>
  <c r="G217"/>
  <c r="G216"/>
  <c r="G221"/>
  <c r="G220"/>
  <c r="G225"/>
  <c r="G224"/>
  <c r="G215"/>
  <c r="H217"/>
  <c r="H216"/>
  <c r="H221"/>
  <c r="H220"/>
  <c r="H225"/>
  <c r="H224"/>
  <c r="H215"/>
  <c r="K227"/>
  <c r="G230"/>
  <c r="G229"/>
  <c r="G228"/>
  <c r="G234"/>
  <c r="G233"/>
  <c r="G232"/>
  <c r="G184"/>
  <c r="K211"/>
  <c r="K212"/>
  <c r="K213"/>
  <c r="K214"/>
  <c r="H179"/>
  <c r="H178"/>
  <c r="H182"/>
  <c r="H181"/>
  <c r="H177"/>
  <c r="G179"/>
  <c r="G178"/>
  <c r="J178"/>
  <c r="J177"/>
  <c r="G182"/>
  <c r="G181"/>
  <c r="G177"/>
  <c r="H159"/>
  <c r="H158"/>
  <c r="H162"/>
  <c r="H161"/>
  <c r="H165"/>
  <c r="H164"/>
  <c r="H168"/>
  <c r="H167"/>
  <c r="H157"/>
  <c r="G159"/>
  <c r="G158"/>
  <c r="G162"/>
  <c r="G161"/>
  <c r="G165"/>
  <c r="G164"/>
  <c r="G168"/>
  <c r="G167"/>
  <c r="G157"/>
  <c r="K169"/>
  <c r="J169"/>
  <c r="K168"/>
  <c r="J168"/>
  <c r="H93"/>
  <c r="H95"/>
  <c r="H92"/>
  <c r="H99"/>
  <c r="H101"/>
  <c r="H98"/>
  <c r="H91"/>
  <c r="H105"/>
  <c r="H104"/>
  <c r="H112"/>
  <c r="H111"/>
  <c r="H116"/>
  <c r="H115"/>
  <c r="H119"/>
  <c r="H118"/>
  <c r="H109"/>
  <c r="H108"/>
  <c r="H103"/>
  <c r="H123"/>
  <c r="H122"/>
  <c r="H121"/>
  <c r="H128"/>
  <c r="H130"/>
  <c r="H132"/>
  <c r="H127"/>
  <c r="H126"/>
  <c r="H35"/>
  <c r="I8"/>
  <c r="H8"/>
  <c r="K8"/>
  <c r="K9"/>
  <c r="K10"/>
  <c r="K11"/>
  <c r="K12"/>
  <c r="K13"/>
  <c r="I15"/>
  <c r="H15"/>
  <c r="K15"/>
  <c r="K16"/>
  <c r="K17"/>
  <c r="K18"/>
  <c r="K19"/>
  <c r="K20"/>
  <c r="I22"/>
  <c r="I21"/>
  <c r="H22"/>
  <c r="H21"/>
  <c r="K21"/>
  <c r="K22"/>
  <c r="K24"/>
  <c r="K25"/>
  <c r="K26"/>
  <c r="I7"/>
  <c r="I30"/>
  <c r="H7"/>
  <c r="H30"/>
  <c r="K30"/>
  <c r="I31"/>
  <c r="H31"/>
  <c r="K31"/>
  <c r="K87"/>
  <c r="K90"/>
  <c r="J90"/>
  <c r="K89"/>
  <c r="J89"/>
  <c r="K88"/>
  <c r="J88"/>
  <c r="J537"/>
  <c r="K537"/>
  <c r="J538"/>
  <c r="K538"/>
  <c r="J539"/>
  <c r="K539"/>
  <c r="J395"/>
  <c r="J396"/>
  <c r="J397"/>
  <c r="J393"/>
  <c r="K393"/>
  <c r="J394"/>
  <c r="K394"/>
  <c r="J315"/>
  <c r="K315"/>
  <c r="J316"/>
  <c r="K316"/>
  <c r="J317"/>
  <c r="K317"/>
  <c r="J148"/>
  <c r="J82"/>
  <c r="K82"/>
  <c r="J56"/>
  <c r="K56"/>
  <c r="G146"/>
  <c r="H494"/>
  <c r="H493"/>
  <c r="H491"/>
  <c r="H490"/>
  <c r="H489"/>
  <c r="G494"/>
  <c r="G493"/>
  <c r="G491"/>
  <c r="G490"/>
  <c r="G489"/>
  <c r="H488"/>
  <c r="H146"/>
  <c r="H145"/>
  <c r="H137"/>
  <c r="H136"/>
  <c r="H140"/>
  <c r="H139"/>
  <c r="H143"/>
  <c r="H142"/>
  <c r="H150"/>
  <c r="H152"/>
  <c r="H149"/>
  <c r="H155"/>
  <c r="H154"/>
  <c r="H135"/>
  <c r="H175"/>
  <c r="H174"/>
  <c r="H172"/>
  <c r="H171"/>
  <c r="H170"/>
  <c r="H134"/>
  <c r="H260"/>
  <c r="H259"/>
  <c r="H257"/>
  <c r="H256"/>
  <c r="H255"/>
  <c r="H236"/>
  <c r="H282"/>
  <c r="H284"/>
  <c r="H281"/>
  <c r="H273"/>
  <c r="H272"/>
  <c r="H276"/>
  <c r="H278"/>
  <c r="H275"/>
  <c r="H271"/>
  <c r="H262"/>
  <c r="H297"/>
  <c r="H296"/>
  <c r="H295"/>
  <c r="H289"/>
  <c r="H288"/>
  <c r="H287"/>
  <c r="H293"/>
  <c r="H292"/>
  <c r="H291"/>
  <c r="H304"/>
  <c r="H303"/>
  <c r="H301"/>
  <c r="H300"/>
  <c r="H299"/>
  <c r="H308"/>
  <c r="H307"/>
  <c r="H306"/>
  <c r="H286"/>
  <c r="H230"/>
  <c r="H229"/>
  <c r="H228"/>
  <c r="H234"/>
  <c r="H233"/>
  <c r="H232"/>
  <c r="H184"/>
  <c r="H436"/>
  <c r="H461"/>
  <c r="H460"/>
  <c r="H459"/>
  <c r="H465"/>
  <c r="H464"/>
  <c r="H463"/>
  <c r="H458"/>
  <c r="H467"/>
  <c r="H482"/>
  <c r="H481"/>
  <c r="H480"/>
  <c r="H486"/>
  <c r="H485"/>
  <c r="H484"/>
  <c r="H479"/>
  <c r="H509"/>
  <c r="H508"/>
  <c r="H507"/>
  <c r="H506"/>
  <c r="H521"/>
  <c r="H520"/>
  <c r="H519"/>
  <c r="H511"/>
  <c r="H548"/>
  <c r="H550"/>
  <c r="H547"/>
  <c r="H546"/>
  <c r="H554"/>
  <c r="H553"/>
  <c r="H557"/>
  <c r="H556"/>
  <c r="H568"/>
  <c r="H567"/>
  <c r="H571"/>
  <c r="H570"/>
  <c r="H574"/>
  <c r="H573"/>
  <c r="H560"/>
  <c r="H559"/>
  <c r="H563"/>
  <c r="H565"/>
  <c r="H562"/>
  <c r="H552"/>
  <c r="H639"/>
  <c r="H640"/>
  <c r="I640"/>
  <c r="G8"/>
  <c r="G15"/>
  <c r="G7"/>
  <c r="G22"/>
  <c r="G21"/>
  <c r="G30"/>
  <c r="G93"/>
  <c r="G95"/>
  <c r="G92"/>
  <c r="G99"/>
  <c r="G101"/>
  <c r="G98"/>
  <c r="G91"/>
  <c r="G105"/>
  <c r="G104"/>
  <c r="G112"/>
  <c r="G111"/>
  <c r="G116"/>
  <c r="G115"/>
  <c r="G119"/>
  <c r="G118"/>
  <c r="G109"/>
  <c r="G108"/>
  <c r="G103"/>
  <c r="G123"/>
  <c r="G122"/>
  <c r="G121"/>
  <c r="G128"/>
  <c r="G130"/>
  <c r="G132"/>
  <c r="G127"/>
  <c r="G126"/>
  <c r="G35"/>
  <c r="G137"/>
  <c r="G136"/>
  <c r="G140"/>
  <c r="G139"/>
  <c r="G143"/>
  <c r="G142"/>
  <c r="G145"/>
  <c r="G150"/>
  <c r="G152"/>
  <c r="G149"/>
  <c r="G155"/>
  <c r="G154"/>
  <c r="G135"/>
  <c r="G172"/>
  <c r="G171"/>
  <c r="G175"/>
  <c r="G174"/>
  <c r="G170"/>
  <c r="G134"/>
  <c r="G257"/>
  <c r="G256"/>
  <c r="G260"/>
  <c r="G259"/>
  <c r="G255"/>
  <c r="G236"/>
  <c r="G273"/>
  <c r="G272"/>
  <c r="G276"/>
  <c r="G278"/>
  <c r="G275"/>
  <c r="G282"/>
  <c r="G284"/>
  <c r="G281"/>
  <c r="G271"/>
  <c r="G262"/>
  <c r="G289"/>
  <c r="G288"/>
  <c r="G287"/>
  <c r="G293"/>
  <c r="G292"/>
  <c r="G291"/>
  <c r="G297"/>
  <c r="G296"/>
  <c r="G295"/>
  <c r="G304"/>
  <c r="G303"/>
  <c r="G301"/>
  <c r="G300"/>
  <c r="G299"/>
  <c r="G308"/>
  <c r="G307"/>
  <c r="G306"/>
  <c r="G286"/>
  <c r="G436"/>
  <c r="G461"/>
  <c r="G460"/>
  <c r="G459"/>
  <c r="G465"/>
  <c r="G464"/>
  <c r="G463"/>
  <c r="G458"/>
  <c r="G467"/>
  <c r="G482"/>
  <c r="G481"/>
  <c r="G480"/>
  <c r="G486"/>
  <c r="G485"/>
  <c r="G484"/>
  <c r="G479"/>
  <c r="G488"/>
  <c r="G509"/>
  <c r="G508"/>
  <c r="G507"/>
  <c r="G506"/>
  <c r="G521"/>
  <c r="G520"/>
  <c r="G519"/>
  <c r="G511"/>
  <c r="G544"/>
  <c r="G543"/>
  <c r="G548"/>
  <c r="G550"/>
  <c r="G547"/>
  <c r="G546"/>
  <c r="G554"/>
  <c r="G553"/>
  <c r="G557"/>
  <c r="G556"/>
  <c r="G568"/>
  <c r="G567"/>
  <c r="G571"/>
  <c r="G570"/>
  <c r="G574"/>
  <c r="G573"/>
  <c r="G560"/>
  <c r="G559"/>
  <c r="G563"/>
  <c r="G565"/>
  <c r="G562"/>
  <c r="G552"/>
  <c r="G639"/>
  <c r="G640"/>
  <c r="J36"/>
  <c r="K36"/>
  <c r="J37"/>
  <c r="K37"/>
  <c r="J38"/>
  <c r="K38"/>
  <c r="J39"/>
  <c r="K39"/>
  <c r="J40"/>
  <c r="K40"/>
  <c r="J41"/>
  <c r="K41"/>
  <c r="J42"/>
  <c r="K42"/>
  <c r="J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3"/>
  <c r="K83"/>
  <c r="J84"/>
  <c r="K84"/>
  <c r="J85"/>
  <c r="K85"/>
  <c r="J86"/>
  <c r="K86"/>
  <c r="J91"/>
  <c r="J92"/>
  <c r="J93"/>
  <c r="J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J109"/>
  <c r="J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K148"/>
  <c r="J149"/>
  <c r="K149"/>
  <c r="J150"/>
  <c r="K150"/>
  <c r="J151"/>
  <c r="K151"/>
  <c r="J152"/>
  <c r="K152"/>
  <c r="J153"/>
  <c r="K153"/>
  <c r="J154"/>
  <c r="K154"/>
  <c r="J155"/>
  <c r="K155"/>
  <c r="J156"/>
  <c r="K156"/>
  <c r="J157"/>
  <c r="K157"/>
  <c r="J158"/>
  <c r="K158"/>
  <c r="J159"/>
  <c r="K159"/>
  <c r="J160"/>
  <c r="K160"/>
  <c r="J161"/>
  <c r="K161"/>
  <c r="J162"/>
  <c r="K162"/>
  <c r="J163"/>
  <c r="K163"/>
  <c r="J164"/>
  <c r="K164"/>
  <c r="J165"/>
  <c r="K165"/>
  <c r="J166"/>
  <c r="K166"/>
  <c r="J170"/>
  <c r="K170"/>
  <c r="J171"/>
  <c r="K171"/>
  <c r="J172"/>
  <c r="K172"/>
  <c r="J173"/>
  <c r="K173"/>
  <c r="J174"/>
  <c r="K174"/>
  <c r="J175"/>
  <c r="K175"/>
  <c r="J176"/>
  <c r="K176"/>
  <c r="K177"/>
  <c r="K178"/>
  <c r="J179"/>
  <c r="K179"/>
  <c r="J180"/>
  <c r="K180"/>
  <c r="J184"/>
  <c r="K184"/>
  <c r="J185"/>
  <c r="K185"/>
  <c r="J186"/>
  <c r="K186"/>
  <c r="J187"/>
  <c r="K187"/>
  <c r="J188"/>
  <c r="K188"/>
  <c r="J189"/>
  <c r="K189"/>
  <c r="J190"/>
  <c r="K190"/>
  <c r="J191"/>
  <c r="K191"/>
  <c r="J192"/>
  <c r="K192"/>
  <c r="J193"/>
  <c r="K193"/>
  <c r="J194"/>
  <c r="K194"/>
  <c r="J195"/>
  <c r="K195"/>
  <c r="J196"/>
  <c r="K196"/>
  <c r="J197"/>
  <c r="K197"/>
  <c r="J198"/>
  <c r="K198"/>
  <c r="J199"/>
  <c r="K199"/>
  <c r="J200"/>
  <c r="K200"/>
  <c r="J201"/>
  <c r="K201"/>
  <c r="J205"/>
  <c r="K205"/>
  <c r="J206"/>
  <c r="K206"/>
  <c r="J207"/>
  <c r="K207"/>
  <c r="J208"/>
  <c r="K208"/>
  <c r="J209"/>
  <c r="K209"/>
  <c r="J210"/>
  <c r="K210"/>
  <c r="J215"/>
  <c r="K215"/>
  <c r="J216"/>
  <c r="K216"/>
  <c r="J217"/>
  <c r="K217"/>
  <c r="J218"/>
  <c r="K218"/>
  <c r="J219"/>
  <c r="K219"/>
  <c r="J220"/>
  <c r="K220"/>
  <c r="J221"/>
  <c r="K221"/>
  <c r="J222"/>
  <c r="K222"/>
  <c r="J223"/>
  <c r="K223"/>
  <c r="J224"/>
  <c r="K224"/>
  <c r="J225"/>
  <c r="K225"/>
  <c r="J226"/>
  <c r="K226"/>
  <c r="J228"/>
  <c r="K228"/>
  <c r="J229"/>
  <c r="K229"/>
  <c r="J230"/>
  <c r="K230"/>
  <c r="J231"/>
  <c r="K231"/>
  <c r="J232"/>
  <c r="K232"/>
  <c r="J233"/>
  <c r="K233"/>
  <c r="J234"/>
  <c r="K234"/>
  <c r="J235"/>
  <c r="K235"/>
  <c r="J236"/>
  <c r="K236"/>
  <c r="J237"/>
  <c r="K237"/>
  <c r="J238"/>
  <c r="K238"/>
  <c r="J239"/>
  <c r="K239"/>
  <c r="J240"/>
  <c r="K240"/>
  <c r="J241"/>
  <c r="K241"/>
  <c r="J242"/>
  <c r="K242"/>
  <c r="J243"/>
  <c r="K243"/>
  <c r="J247"/>
  <c r="K247"/>
  <c r="J248"/>
  <c r="K248"/>
  <c r="J249"/>
  <c r="K249"/>
  <c r="J250"/>
  <c r="K250"/>
  <c r="J251"/>
  <c r="K251"/>
  <c r="J252"/>
  <c r="K252"/>
  <c r="J255"/>
  <c r="K255"/>
  <c r="J256"/>
  <c r="K256"/>
  <c r="J257"/>
  <c r="K257"/>
  <c r="J258"/>
  <c r="K258"/>
  <c r="J259"/>
  <c r="K259"/>
  <c r="J260"/>
  <c r="K260"/>
  <c r="J261"/>
  <c r="K261"/>
  <c r="J262"/>
  <c r="K262"/>
  <c r="J263"/>
  <c r="K263"/>
  <c r="J264"/>
  <c r="K264"/>
  <c r="J265"/>
  <c r="K265"/>
  <c r="J266"/>
  <c r="K266"/>
  <c r="J267"/>
  <c r="K267"/>
  <c r="J268"/>
  <c r="K268"/>
  <c r="J269"/>
  <c r="K269"/>
  <c r="J270"/>
  <c r="K270"/>
  <c r="J271"/>
  <c r="K271"/>
  <c r="J272"/>
  <c r="K272"/>
  <c r="J273"/>
  <c r="K273"/>
  <c r="J274"/>
  <c r="K274"/>
  <c r="J275"/>
  <c r="K275"/>
  <c r="J276"/>
  <c r="K276"/>
  <c r="J277"/>
  <c r="K277"/>
  <c r="J278"/>
  <c r="K278"/>
  <c r="J279"/>
  <c r="K279"/>
  <c r="J280"/>
  <c r="K280"/>
  <c r="J281"/>
  <c r="K281"/>
  <c r="J282"/>
  <c r="K282"/>
  <c r="J283"/>
  <c r="K283"/>
  <c r="J284"/>
  <c r="K284"/>
  <c r="J285"/>
  <c r="K285"/>
  <c r="J286"/>
  <c r="K286"/>
  <c r="J287"/>
  <c r="K287"/>
  <c r="J288"/>
  <c r="K288"/>
  <c r="J289"/>
  <c r="K289"/>
  <c r="J290"/>
  <c r="K290"/>
  <c r="J291"/>
  <c r="K291"/>
  <c r="J292"/>
  <c r="K292"/>
  <c r="J293"/>
  <c r="K293"/>
  <c r="J294"/>
  <c r="K294"/>
  <c r="J295"/>
  <c r="K295"/>
  <c r="J296"/>
  <c r="K296"/>
  <c r="J297"/>
  <c r="K297"/>
  <c r="J298"/>
  <c r="K298"/>
  <c r="J299"/>
  <c r="K299"/>
  <c r="J300"/>
  <c r="K300"/>
  <c r="J301"/>
  <c r="K301"/>
  <c r="J302"/>
  <c r="K302"/>
  <c r="J303"/>
  <c r="K303"/>
  <c r="J304"/>
  <c r="K304"/>
  <c r="J305"/>
  <c r="K305"/>
  <c r="J306"/>
  <c r="K306"/>
  <c r="J307"/>
  <c r="K307"/>
  <c r="J308"/>
  <c r="K308"/>
  <c r="J309"/>
  <c r="K309"/>
  <c r="J310"/>
  <c r="K310"/>
  <c r="J311"/>
  <c r="K311"/>
  <c r="J312"/>
  <c r="K312"/>
  <c r="J313"/>
  <c r="K313"/>
  <c r="J314"/>
  <c r="K314"/>
  <c r="J318"/>
  <c r="K318"/>
  <c r="J319"/>
  <c r="K319"/>
  <c r="J320"/>
  <c r="K320"/>
  <c r="J321"/>
  <c r="K321"/>
  <c r="J322"/>
  <c r="K322"/>
  <c r="J323"/>
  <c r="K323"/>
  <c r="J324"/>
  <c r="K324"/>
  <c r="J328"/>
  <c r="K328"/>
  <c r="J329"/>
  <c r="K329"/>
  <c r="J330"/>
  <c r="K330"/>
  <c r="J337"/>
  <c r="K337"/>
  <c r="J338"/>
  <c r="K338"/>
  <c r="J339"/>
  <c r="K339"/>
  <c r="J340"/>
  <c r="K340"/>
  <c r="J341"/>
  <c r="K341"/>
  <c r="J342"/>
  <c r="K342"/>
  <c r="J343"/>
  <c r="K343"/>
  <c r="J344"/>
  <c r="K344"/>
  <c r="J345"/>
  <c r="K345"/>
  <c r="J346"/>
  <c r="K346"/>
  <c r="J347"/>
  <c r="K347"/>
  <c r="J348"/>
  <c r="K348"/>
  <c r="J349"/>
  <c r="K349"/>
  <c r="J350"/>
  <c r="K350"/>
  <c r="J351"/>
  <c r="K351"/>
  <c r="J352"/>
  <c r="K352"/>
  <c r="J353"/>
  <c r="K353"/>
  <c r="J354"/>
  <c r="K354"/>
  <c r="J355"/>
  <c r="K355"/>
  <c r="J356"/>
  <c r="K356"/>
  <c r="J357"/>
  <c r="K357"/>
  <c r="J358"/>
  <c r="J359"/>
  <c r="J360"/>
  <c r="J361"/>
  <c r="K361"/>
  <c r="J362"/>
  <c r="K362"/>
  <c r="J363"/>
  <c r="K363"/>
  <c r="J364"/>
  <c r="K364"/>
  <c r="J365"/>
  <c r="K365"/>
  <c r="J366"/>
  <c r="K366"/>
  <c r="J367"/>
  <c r="K367"/>
  <c r="J368"/>
  <c r="K368"/>
  <c r="J369"/>
  <c r="K369"/>
  <c r="J370"/>
  <c r="K370"/>
  <c r="J371"/>
  <c r="K371"/>
  <c r="J372"/>
  <c r="K372"/>
  <c r="J373"/>
  <c r="K373"/>
  <c r="J374"/>
  <c r="K374"/>
  <c r="J375"/>
  <c r="K375"/>
  <c r="J376"/>
  <c r="K376"/>
  <c r="J377"/>
  <c r="K377"/>
  <c r="J379"/>
  <c r="J380"/>
  <c r="K380"/>
  <c r="J381"/>
  <c r="K381"/>
  <c r="J382"/>
  <c r="K382"/>
  <c r="J383"/>
  <c r="K383"/>
  <c r="J384"/>
  <c r="K384"/>
  <c r="J385"/>
  <c r="K385"/>
  <c r="J386"/>
  <c r="K386"/>
  <c r="J387"/>
  <c r="K387"/>
  <c r="J388"/>
  <c r="K388"/>
  <c r="J389"/>
  <c r="K389"/>
  <c r="J390"/>
  <c r="K390"/>
  <c r="J391"/>
  <c r="K391"/>
  <c r="J392"/>
  <c r="K392"/>
  <c r="K395"/>
  <c r="K396"/>
  <c r="K397"/>
  <c r="J398"/>
  <c r="K398"/>
  <c r="J399"/>
  <c r="K399"/>
  <c r="J400"/>
  <c r="K400"/>
  <c r="J401"/>
  <c r="K401"/>
  <c r="J402"/>
  <c r="K402"/>
  <c r="J403"/>
  <c r="K403"/>
  <c r="J404"/>
  <c r="K404"/>
  <c r="J405"/>
  <c r="K405"/>
  <c r="J406"/>
  <c r="K406"/>
  <c r="J407"/>
  <c r="K407"/>
  <c r="J408"/>
  <c r="K408"/>
  <c r="J409"/>
  <c r="K409"/>
  <c r="J410"/>
  <c r="K410"/>
  <c r="J411"/>
  <c r="K411"/>
  <c r="J412"/>
  <c r="K412"/>
  <c r="J413"/>
  <c r="K413"/>
  <c r="J414"/>
  <c r="K414"/>
  <c r="J415"/>
  <c r="K415"/>
  <c r="J416"/>
  <c r="K416"/>
  <c r="J417"/>
  <c r="K417"/>
  <c r="J418"/>
  <c r="K418"/>
  <c r="J419"/>
  <c r="K419"/>
  <c r="J420"/>
  <c r="K420"/>
  <c r="J421"/>
  <c r="K421"/>
  <c r="J422"/>
  <c r="K422"/>
  <c r="J423"/>
  <c r="K423"/>
  <c r="J424"/>
  <c r="K424"/>
  <c r="J425"/>
  <c r="K425"/>
  <c r="J426"/>
  <c r="K426"/>
  <c r="J427"/>
  <c r="K427"/>
  <c r="J428"/>
  <c r="K428"/>
  <c r="J432"/>
  <c r="K432"/>
  <c r="J433"/>
  <c r="K433"/>
  <c r="J434"/>
  <c r="K434"/>
  <c r="J435"/>
  <c r="K435"/>
  <c r="J436"/>
  <c r="K436"/>
  <c r="J437"/>
  <c r="K437"/>
  <c r="J438"/>
  <c r="K438"/>
  <c r="J439"/>
  <c r="K439"/>
  <c r="J440"/>
  <c r="K440"/>
  <c r="J441"/>
  <c r="K441"/>
  <c r="J442"/>
  <c r="K442"/>
  <c r="J443"/>
  <c r="K443"/>
  <c r="J444"/>
  <c r="K444"/>
  <c r="J445"/>
  <c r="K445"/>
  <c r="J446"/>
  <c r="K446"/>
  <c r="J447"/>
  <c r="K447"/>
  <c r="J451"/>
  <c r="K451"/>
  <c r="J452"/>
  <c r="K452"/>
  <c r="J453"/>
  <c r="K453"/>
  <c r="J454"/>
  <c r="K454"/>
  <c r="J458"/>
  <c r="K458"/>
  <c r="J459"/>
  <c r="K459"/>
  <c r="J460"/>
  <c r="K460"/>
  <c r="J461"/>
  <c r="K461"/>
  <c r="J462"/>
  <c r="K462"/>
  <c r="J463"/>
  <c r="K463"/>
  <c r="J464"/>
  <c r="K464"/>
  <c r="J465"/>
  <c r="K465"/>
  <c r="J466"/>
  <c r="K466"/>
  <c r="J467"/>
  <c r="K467"/>
  <c r="J468"/>
  <c r="K468"/>
  <c r="J469"/>
  <c r="K469"/>
  <c r="J470"/>
  <c r="K470"/>
  <c r="J471"/>
  <c r="K471"/>
  <c r="J472"/>
  <c r="K472"/>
  <c r="J473"/>
  <c r="K473"/>
  <c r="J474"/>
  <c r="K474"/>
  <c r="J475"/>
  <c r="K475"/>
  <c r="J479"/>
  <c r="K479"/>
  <c r="J480"/>
  <c r="K480"/>
  <c r="J481"/>
  <c r="K481"/>
  <c r="J482"/>
  <c r="K482"/>
  <c r="J483"/>
  <c r="K483"/>
  <c r="J484"/>
  <c r="K484"/>
  <c r="J485"/>
  <c r="K485"/>
  <c r="J486"/>
  <c r="K486"/>
  <c r="J487"/>
  <c r="K487"/>
  <c r="J488"/>
  <c r="K488"/>
  <c r="J489"/>
  <c r="K489"/>
  <c r="K490"/>
  <c r="K491"/>
  <c r="K492"/>
  <c r="J493"/>
  <c r="K493"/>
  <c r="J494"/>
  <c r="K494"/>
  <c r="J495"/>
  <c r="K495"/>
  <c r="J496"/>
  <c r="K496"/>
  <c r="J497"/>
  <c r="K497"/>
  <c r="J498"/>
  <c r="K498"/>
  <c r="J499"/>
  <c r="K499"/>
  <c r="J500"/>
  <c r="K500"/>
  <c r="J501"/>
  <c r="K501"/>
  <c r="J502"/>
  <c r="K502"/>
  <c r="J503"/>
  <c r="K503"/>
  <c r="J504"/>
  <c r="K504"/>
  <c r="J505"/>
  <c r="K505"/>
  <c r="J506"/>
  <c r="K506"/>
  <c r="J507"/>
  <c r="K507"/>
  <c r="J508"/>
  <c r="K508"/>
  <c r="J509"/>
  <c r="K509"/>
  <c r="J510"/>
  <c r="K510"/>
  <c r="J511"/>
  <c r="K511"/>
  <c r="J512"/>
  <c r="K512"/>
  <c r="J513"/>
  <c r="K513"/>
  <c r="J514"/>
  <c r="K514"/>
  <c r="J515"/>
  <c r="K515"/>
  <c r="J519"/>
  <c r="K519"/>
  <c r="J520"/>
  <c r="K520"/>
  <c r="J521"/>
  <c r="K521"/>
  <c r="J522"/>
  <c r="K522"/>
  <c r="J523"/>
  <c r="K523"/>
  <c r="J524"/>
  <c r="K524"/>
  <c r="J525"/>
  <c r="K525"/>
  <c r="J526"/>
  <c r="K526"/>
  <c r="J527"/>
  <c r="K527"/>
  <c r="J528"/>
  <c r="K528"/>
  <c r="J529"/>
  <c r="K529"/>
  <c r="J530"/>
  <c r="K530"/>
  <c r="J531"/>
  <c r="K531"/>
  <c r="J532"/>
  <c r="K532"/>
  <c r="J533"/>
  <c r="K533"/>
  <c r="J534"/>
  <c r="K534"/>
  <c r="J535"/>
  <c r="K535"/>
  <c r="J536"/>
  <c r="K536"/>
  <c r="J540"/>
  <c r="K540"/>
  <c r="J541"/>
  <c r="K541"/>
  <c r="J542"/>
  <c r="K542"/>
  <c r="J543"/>
  <c r="J544"/>
  <c r="J545"/>
  <c r="J546"/>
  <c r="K546"/>
  <c r="J547"/>
  <c r="K547"/>
  <c r="J548"/>
  <c r="K548"/>
  <c r="J549"/>
  <c r="K549"/>
  <c r="J550"/>
  <c r="K550"/>
  <c r="J551"/>
  <c r="K551"/>
  <c r="J552"/>
  <c r="K552"/>
  <c r="J553"/>
  <c r="K553"/>
  <c r="J554"/>
  <c r="K554"/>
  <c r="J555"/>
  <c r="K555"/>
  <c r="J556"/>
  <c r="K556"/>
  <c r="J557"/>
  <c r="K557"/>
  <c r="J558"/>
  <c r="K558"/>
  <c r="J559"/>
  <c r="K559"/>
  <c r="J560"/>
  <c r="K560"/>
  <c r="J561"/>
  <c r="K561"/>
  <c r="J562"/>
  <c r="K562"/>
  <c r="J563"/>
  <c r="K563"/>
  <c r="J564"/>
  <c r="K564"/>
  <c r="J565"/>
  <c r="K565"/>
  <c r="J566"/>
  <c r="K566"/>
  <c r="J567"/>
  <c r="K567"/>
  <c r="J568"/>
  <c r="K568"/>
  <c r="J569"/>
  <c r="K569"/>
  <c r="J570"/>
  <c r="K570"/>
  <c r="J571"/>
  <c r="K571"/>
  <c r="J572"/>
  <c r="K572"/>
  <c r="J573"/>
  <c r="K573"/>
  <c r="J574"/>
  <c r="K574"/>
  <c r="J575"/>
  <c r="K575"/>
  <c r="J576"/>
  <c r="K576"/>
  <c r="J577"/>
  <c r="K577"/>
  <c r="J578"/>
  <c r="K578"/>
  <c r="J579"/>
  <c r="K579"/>
  <c r="J580"/>
  <c r="K580"/>
  <c r="J581"/>
  <c r="K581"/>
  <c r="J582"/>
  <c r="K582"/>
  <c r="J583"/>
  <c r="K583"/>
  <c r="J584"/>
  <c r="K584"/>
  <c r="J585"/>
  <c r="K585"/>
  <c r="J586"/>
  <c r="K586"/>
  <c r="J587"/>
  <c r="K587"/>
  <c r="J588"/>
  <c r="K588"/>
  <c r="J589"/>
  <c r="K589"/>
  <c r="J590"/>
  <c r="K590"/>
  <c r="J591"/>
  <c r="K591"/>
  <c r="J592"/>
  <c r="K592"/>
  <c r="J593"/>
  <c r="K593"/>
  <c r="J594"/>
  <c r="K594"/>
  <c r="J595"/>
  <c r="K595"/>
  <c r="J596"/>
  <c r="K596"/>
  <c r="J597"/>
  <c r="K597"/>
  <c r="J598"/>
  <c r="K598"/>
  <c r="J599"/>
  <c r="K599"/>
  <c r="J600"/>
  <c r="K600"/>
  <c r="J601"/>
  <c r="K601"/>
  <c r="J602"/>
  <c r="K602"/>
  <c r="J603"/>
  <c r="K603"/>
  <c r="J604"/>
  <c r="K604"/>
  <c r="J605"/>
  <c r="K605"/>
  <c r="J606"/>
  <c r="K606"/>
  <c r="J607"/>
  <c r="K607"/>
  <c r="J608"/>
  <c r="K608"/>
  <c r="J609"/>
  <c r="J610"/>
  <c r="J611"/>
  <c r="K611"/>
  <c r="J612"/>
  <c r="K612"/>
  <c r="J613"/>
  <c r="K613"/>
  <c r="J614"/>
  <c r="K614"/>
  <c r="J615"/>
  <c r="K615"/>
  <c r="J623"/>
  <c r="K623"/>
  <c r="J627"/>
  <c r="K627"/>
  <c r="J628"/>
  <c r="K628"/>
  <c r="J629"/>
  <c r="K629"/>
  <c r="J630"/>
  <c r="K630"/>
  <c r="J631"/>
  <c r="K631"/>
  <c r="J632"/>
  <c r="K632"/>
  <c r="J633"/>
  <c r="K633"/>
  <c r="J634"/>
  <c r="K634"/>
  <c r="J635"/>
  <c r="K635"/>
  <c r="J636"/>
  <c r="K636"/>
  <c r="J637"/>
  <c r="K637"/>
  <c r="J638"/>
  <c r="K638"/>
  <c r="G31"/>
  <c r="G641"/>
  <c r="J642"/>
  <c r="K642"/>
  <c r="H641"/>
  <c r="I641"/>
  <c r="J27"/>
  <c r="J26"/>
  <c r="J25"/>
  <c r="J24"/>
  <c r="J23"/>
  <c r="J18"/>
  <c r="J17"/>
  <c r="J16"/>
  <c r="J14"/>
  <c r="J13"/>
  <c r="J12"/>
  <c r="J11"/>
  <c r="J10"/>
  <c r="J9"/>
  <c r="K641"/>
  <c r="J644"/>
  <c r="J643"/>
  <c r="J641"/>
  <c r="J7"/>
  <c r="J8"/>
  <c r="J22"/>
  <c r="J15"/>
  <c r="J21"/>
  <c r="K7"/>
  <c r="J30"/>
  <c r="J31"/>
  <c r="K35"/>
  <c r="J35"/>
  <c r="K639"/>
  <c r="J639"/>
</calcChain>
</file>

<file path=xl/sharedStrings.xml><?xml version="1.0" encoding="utf-8"?>
<sst xmlns="http://schemas.openxmlformats.org/spreadsheetml/2006/main" count="682" uniqueCount="302">
  <si>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</si>
  <si>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</si>
  <si>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</si>
  <si>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</si>
  <si>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</si>
  <si>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</si>
  <si>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Строительство и реконструкция объектов муниципальной собственности в рамках ведомственной целевой программы "Благоустройство города Пыть-Ях на 2014-2016 годы"</t>
  </si>
  <si>
    <t>Иные межбюджетные трансферты на реализацию мероприятий  ведомственной целевой программы "Благоустройство города Пыть-Ях на 2014-2016 годы"  за счет средств бюджета автономного округа</t>
  </si>
  <si>
    <t>Субвенции на организацию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</si>
  <si>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</si>
  <si>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</si>
  <si>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</si>
  <si>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</si>
  <si>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</si>
  <si>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</si>
  <si>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</si>
  <si>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</si>
  <si>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</si>
  <si>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</si>
  <si>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</si>
  <si>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</si>
  <si>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</si>
  <si>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Субвенции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</si>
  <si>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</si>
  <si>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</si>
  <si>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</si>
  <si>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</si>
  <si>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</si>
  <si>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</si>
  <si>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</si>
  <si>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</si>
  <si>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</si>
  <si>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</si>
  <si>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</si>
  <si>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</si>
  <si>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</si>
  <si>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</si>
  <si>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</si>
  <si>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</si>
  <si>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</si>
  <si>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</si>
  <si>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</si>
  <si>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</si>
  <si>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</si>
  <si>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</si>
  <si>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св.200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</si>
  <si>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</si>
  <si>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</si>
  <si>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</si>
  <si>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</si>
  <si>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</si>
  <si>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</si>
  <si>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</si>
  <si>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</si>
  <si>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</si>
  <si>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</si>
  <si>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</si>
  <si>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</si>
  <si>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</si>
  <si>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</si>
  <si>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</si>
  <si>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</si>
  <si>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</si>
  <si>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</si>
  <si>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</si>
  <si>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</si>
  <si>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</si>
  <si>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</si>
  <si>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</si>
  <si>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</si>
  <si>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</si>
  <si>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</si>
  <si>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</si>
  <si>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</si>
  <si>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</si>
  <si>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</si>
  <si>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</si>
  <si>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</si>
  <si>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</si>
  <si>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</si>
  <si>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</si>
  <si>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</si>
  <si>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</si>
  <si>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</si>
  <si>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</si>
  <si>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</si>
  <si>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</si>
  <si>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</si>
  <si>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</si>
  <si>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</si>
  <si>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</si>
  <si>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>(рубли)</t>
  </si>
  <si>
    <t>КБК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</si>
  <si>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</si>
  <si>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</si>
  <si>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</si>
  <si>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</si>
  <si>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</si>
  <si>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</si>
  <si>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</si>
  <si>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</si>
  <si>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</si>
  <si>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</si>
  <si>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</si>
  <si>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</si>
  <si>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</si>
  <si>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</si>
  <si>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</si>
  <si>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</si>
  <si>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</si>
  <si>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</si>
  <si>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</si>
  <si>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</si>
  <si>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</si>
  <si>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</si>
  <si>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</si>
  <si>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</si>
  <si>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</si>
  <si>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</si>
  <si>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</si>
  <si>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</si>
  <si>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</si>
  <si>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</si>
  <si>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</si>
  <si>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</si>
  <si>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</si>
  <si>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</si>
  <si>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</si>
  <si>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</si>
  <si>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</si>
  <si>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</si>
  <si>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</si>
  <si>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</si>
  <si>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</si>
  <si>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ДЕФИЦИТ(-), ПРОФИЦИТ(+)</t>
  </si>
  <si>
    <t>Субвенции на 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</si>
  <si>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</si>
  <si>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</si>
  <si>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поддержку малых форм хозяйствования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</si>
  <si>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</si>
  <si>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</si>
  <si>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</si>
  <si>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</si>
  <si>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</si>
  <si>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Непрограммные расходы органов местного самоуправления муниципального образования городской округ город Пыть-Ях</t>
  </si>
  <si>
    <t>Обеспечение деятельности муниципальных органов местного самоуправления</t>
  </si>
  <si>
    <t>Расходы на обеспечение деятельности (оказание услуг) муниципальных учреждений</t>
  </si>
  <si>
    <t>Глава муниципального образования</t>
  </si>
  <si>
    <t>Расходы на обеспечение функций органов местного самоуправления</t>
  </si>
  <si>
    <t>Исполнение судебных актов</t>
  </si>
  <si>
    <t>Глава местной  администрации (исполнительно-распорядительного органа муниципального образования)</t>
  </si>
  <si>
    <t>Депутаты представительного органа муниципального образования</t>
  </si>
  <si>
    <t>Руководитель контрольно-счетной палаты муниципального образования и его заместители</t>
  </si>
  <si>
    <t>Прочие мероприятия органов местного самоуправления</t>
  </si>
  <si>
    <t>Публичные нормативные выплаты гражданам несоциального характера</t>
  </si>
  <si>
    <t>Адресная программа по переселению граждан из аварийного жилищного фонда на 2014-2015 годы</t>
  </si>
  <si>
    <t>Обеспечение мероприятий по переселению граждан из аварийного жилищного фонда за счет средств бюджета автономного округа и бюджетов муниципальных образований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</si>
  <si>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</si>
  <si>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</si>
  <si>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</si>
  <si>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</si>
  <si>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</si>
  <si>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</si>
  <si>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</si>
  <si>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</si>
  <si>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</si>
  <si>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</si>
  <si>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</si>
  <si>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</si>
  <si>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</si>
  <si>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</si>
  <si>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реализацию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</si>
  <si>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</si>
  <si>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Предоставление субсидий организациям на реализацию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</si>
  <si>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</si>
  <si>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</si>
  <si>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Иные межбюджетные трансферты в рамках реализации наказов избирателей депутатам Думы Ханты-Мансийского автономного округа - Югры,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</si>
  <si>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</si>
  <si>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</si>
  <si>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</si>
  <si>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</si>
  <si>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</si>
  <si>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</si>
  <si>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</si>
  <si>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</si>
  <si>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</si>
  <si>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</si>
  <si>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</si>
  <si>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</si>
  <si>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</si>
  <si>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</si>
  <si>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</si>
  <si>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</si>
  <si>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на реализацию дополнительных мероприятий, направленных на снижение напряженности на рынке труда,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</si>
  <si>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</si>
  <si>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Расходы на обеспечение функций органов местного самоуправления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</si>
  <si>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Реализация мероприятий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</si>
  <si>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Субвенции на 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</si>
  <si>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</si>
  <si>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реализацию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</si>
  <si>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реализацию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</si>
  <si>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в рамках реализации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</si>
  <si>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</si>
  <si>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</si>
  <si>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Иные межбюджетные трансферты на реализацию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</si>
  <si>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</si>
  <si>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</si>
  <si>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</si>
  <si>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</si>
  <si>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</si>
  <si>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Субвенции на выплату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</si>
  <si>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Социальное обеспечение и иные выплаты населению</t>
  </si>
  <si>
    <t>Публичные нормативные социальные выплаты гражданам</t>
  </si>
  <si>
    <t>Субсидии на оплату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</si>
  <si>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</si>
  <si>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Субвенции на 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</si>
  <si>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Расходы на выплаты персоналу государственных (муниципальных) органов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</si>
  <si>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</si>
  <si>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Субсидия некоммерческой организации "Югорский фонд капитального ремонта многоквартирных домов"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</si>
  <si>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</si>
  <si>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</si>
  <si>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</si>
  <si>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Субсидии на 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</si>
  <si>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</si>
  <si>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</si>
  <si>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</si>
  <si>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</si>
  <si>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</si>
  <si>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</si>
  <si>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Субсидии на строительство (реконструкцию),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</si>
  <si>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</si>
  <si>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</si>
  <si>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реализацию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</si>
  <si>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</si>
  <si>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</si>
  <si>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</si>
  <si>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</si>
  <si>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Муниципальные гарантии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</si>
  <si>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</si>
  <si>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</si>
  <si>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 xml:space="preserve">Отчет по исполнению бюджета муниципального образования городской округ город Пыть-Ях на 01.02.2015 года </t>
  </si>
  <si>
    <t>Уточненный план на 2015 год</t>
  </si>
  <si>
    <t>Исполнение на 01.02.2015</t>
  </si>
  <si>
    <t>Утвержденный план на 2015 год (Решение Думы от 18.12.2014 №303)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</si>
  <si>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</si>
  <si>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</si>
  <si>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</si>
  <si>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</si>
  <si>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</si>
  <si>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</si>
  <si>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</si>
  <si>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</si>
  <si>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</si>
  <si>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</si>
  <si>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</si>
  <si>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</si>
  <si>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</si>
  <si>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</si>
  <si>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</si>
  <si>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</si>
  <si>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</si>
  <si>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</si>
  <si>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поддержку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</si>
  <si>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Субвенции на 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</si>
  <si>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информационное обеспечение общеобразовательных организаций в части доступа к образовательным ресурсам сети Интернет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</si>
  <si>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</si>
  <si>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</si>
  <si>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</si>
  <si>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межбюджетные трансферты на реализацию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</si>
  <si>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на реализацию мероприятий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</si>
  <si>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Иные межбюджетные трансферты в рамках реализации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</si>
  <si>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</si>
  <si>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</si>
  <si>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</si>
  <si>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</si>
  <si>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</si>
  <si>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</si>
  <si>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</si>
  <si>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</si>
  <si>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по организации отдыха и оздоровления детей детей в рамках подпрограммы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</si>
  <si>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</si>
  <si>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</si>
  <si>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</si>
  <si>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"Развитие системы заготовки и переработки дикоросов"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</si>
  <si>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Субвенции на развитие системы заготовки и переработки дикоросов в рамках подпрограммы "Развитие системы заготовки и переработки дикоросов"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</si>
  <si>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</si>
  <si>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</si>
  <si>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</si>
  <si>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Субсидии на мероприятия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</si>
  <si>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Субвенции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</si>
  <si>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Субвенции на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</si>
  <si>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Субсидии на софинансирование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</si>
  <si>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Субсидии на возмещение части затрат в связи с предоставлением учителям общеобразовательных организаций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</si>
  <si>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Субвенции на реализацию полномочий, указанных в пунктах 3.1., 3.2.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</si>
  <si>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Предоставление субсидий организациям на реализацию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</si>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</sst>
</file>

<file path=xl/styles.xml><?xml version="1.0" encoding="utf-8"?>
<styleSheet xmlns="http://schemas.openxmlformats.org/spreadsheetml/2006/main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6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9">
    <xf numFmtId="0" fontId="0" fillId="0" borderId="0" xfId="0"/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4" applyNumberFormat="1" applyFont="1" applyFill="1" applyBorder="1" applyAlignment="1" applyProtection="1">
      <alignment wrapText="1"/>
      <protection hidden="1"/>
    </xf>
    <xf numFmtId="1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wrapText="1"/>
      <protection hidden="1"/>
    </xf>
    <xf numFmtId="4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4" applyFont="1" applyFill="1"/>
    <xf numFmtId="0" fontId="6" fillId="0" borderId="0" xfId="4" applyFont="1" applyFill="1" applyAlignment="1">
      <alignment horizontal="center" wrapText="1"/>
    </xf>
    <xf numFmtId="0" fontId="5" fillId="0" borderId="0" xfId="4" applyFont="1" applyFill="1" applyAlignment="1">
      <alignment horizontal="center" vertical="center"/>
    </xf>
    <xf numFmtId="0" fontId="3" fillId="0" borderId="0" xfId="4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5" applyNumberFormat="1" applyFont="1" applyFill="1" applyBorder="1" applyAlignment="1">
      <alignment horizontal="center" vertical="center" wrapText="1"/>
    </xf>
    <xf numFmtId="0" fontId="6" fillId="0" borderId="0" xfId="4" applyFont="1" applyFill="1"/>
    <xf numFmtId="0" fontId="5" fillId="0" borderId="1" xfId="5" applyNumberFormat="1" applyFont="1" applyFill="1" applyBorder="1" applyAlignment="1" applyProtection="1">
      <alignment horizontal="left" wrapText="1"/>
      <protection hidden="1"/>
    </xf>
    <xf numFmtId="4" fontId="5" fillId="0" borderId="1" xfId="5" applyNumberFormat="1" applyFont="1" applyFill="1" applyBorder="1" applyAlignment="1">
      <alignment horizontal="right" vertical="center" wrapText="1"/>
    </xf>
    <xf numFmtId="2" fontId="5" fillId="0" borderId="1" xfId="4" applyNumberFormat="1" applyFont="1" applyFill="1" applyBorder="1" applyAlignment="1">
      <alignment horizontal="right"/>
    </xf>
    <xf numFmtId="4" fontId="5" fillId="0" borderId="1" xfId="5" applyNumberFormat="1" applyFont="1" applyFill="1" applyBorder="1" applyAlignment="1">
      <alignment horizontal="right" wrapText="1"/>
    </xf>
    <xf numFmtId="0" fontId="6" fillId="0" borderId="1" xfId="5" applyNumberFormat="1" applyFont="1" applyFill="1" applyBorder="1" applyAlignment="1" applyProtection="1">
      <alignment horizontal="left" wrapText="1"/>
      <protection hidden="1"/>
    </xf>
    <xf numFmtId="4" fontId="5" fillId="0" borderId="1" xfId="4" applyNumberFormat="1" applyFont="1" applyFill="1" applyBorder="1" applyAlignment="1">
      <alignment horizontal="right"/>
    </xf>
    <xf numFmtId="49" fontId="5" fillId="0" borderId="1" xfId="5" applyNumberFormat="1" applyFont="1" applyFill="1" applyBorder="1" applyAlignment="1" applyProtection="1">
      <alignment horizontal="left" wrapText="1"/>
      <protection hidden="1"/>
    </xf>
    <xf numFmtId="4" fontId="6" fillId="0" borderId="1" xfId="4" applyNumberFormat="1" applyFont="1" applyFill="1" applyBorder="1"/>
    <xf numFmtId="164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4" applyNumberFormat="1" applyFont="1" applyFill="1" applyBorder="1"/>
    <xf numFmtId="0" fontId="5" fillId="0" borderId="1" xfId="4" applyFont="1" applyFill="1" applyBorder="1"/>
    <xf numFmtId="0" fontId="5" fillId="0" borderId="1" xfId="0" applyFont="1" applyFill="1" applyBorder="1" applyAlignment="1">
      <alignment horizontal="left"/>
    </xf>
    <xf numFmtId="2" fontId="5" fillId="0" borderId="1" xfId="4" applyNumberFormat="1" applyFont="1" applyFill="1" applyBorder="1" applyAlignment="1">
      <alignment horizontal="right" wrapText="1"/>
    </xf>
    <xf numFmtId="0" fontId="5" fillId="0" borderId="1" xfId="5" applyNumberFormat="1" applyFont="1" applyFill="1" applyBorder="1" applyAlignment="1" applyProtection="1">
      <alignment horizontal="left" vertical="top" wrapText="1"/>
      <protection hidden="1"/>
    </xf>
    <xf numFmtId="165" fontId="15" fillId="0" borderId="1" xfId="4" applyNumberFormat="1" applyFont="1" applyFill="1" applyBorder="1" applyAlignment="1" applyProtection="1">
      <alignment wrapText="1"/>
      <protection hidden="1"/>
    </xf>
    <xf numFmtId="164" fontId="15" fillId="0" borderId="2" xfId="4" applyNumberFormat="1" applyFont="1" applyFill="1" applyBorder="1" applyAlignment="1" applyProtection="1">
      <alignment horizontal="center" vertical="center" wrapText="1"/>
      <protection hidden="1"/>
    </xf>
    <xf numFmtId="1" fontId="15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15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15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15" fillId="0" borderId="1" xfId="0" applyFont="1" applyFill="1" applyBorder="1" applyAlignment="1">
      <alignment wrapText="1"/>
    </xf>
    <xf numFmtId="0" fontId="0" fillId="0" borderId="0" xfId="0" applyFill="1"/>
    <xf numFmtId="0" fontId="14" fillId="0" borderId="0" xfId="0" applyFont="1" applyFill="1"/>
    <xf numFmtId="165" fontId="5" fillId="0" borderId="1" xfId="6" applyNumberFormat="1" applyFont="1" applyFill="1" applyBorder="1" applyAlignment="1">
      <alignment horizontal="center"/>
    </xf>
    <xf numFmtId="0" fontId="5" fillId="0" borderId="1" xfId="6" applyNumberFormat="1" applyFont="1" applyFill="1" applyBorder="1" applyAlignment="1">
      <alignment horizontal="left" vertical="center" wrapText="1"/>
    </xf>
    <xf numFmtId="0" fontId="5" fillId="0" borderId="0" xfId="6" applyFont="1" applyFill="1"/>
    <xf numFmtId="0" fontId="3" fillId="0" borderId="1" xfId="6" applyNumberFormat="1" applyFont="1" applyFill="1" applyBorder="1" applyAlignment="1">
      <alignment horizontal="left" vertical="center" wrapText="1"/>
    </xf>
    <xf numFmtId="165" fontId="3" fillId="0" borderId="1" xfId="6" applyNumberFormat="1" applyFont="1" applyFill="1" applyBorder="1" applyAlignment="1">
      <alignment horizontal="center"/>
    </xf>
    <xf numFmtId="4" fontId="3" fillId="0" borderId="1" xfId="6" applyNumberFormat="1" applyFont="1" applyFill="1" applyBorder="1" applyAlignment="1">
      <alignment horizontal="right" wrapText="1"/>
    </xf>
    <xf numFmtId="0" fontId="13" fillId="0" borderId="0" xfId="0" applyFont="1" applyFill="1"/>
    <xf numFmtId="4" fontId="6" fillId="0" borderId="0" xfId="4" applyNumberFormat="1" applyFont="1" applyFill="1" applyAlignment="1">
      <alignment horizontal="center" wrapText="1"/>
    </xf>
    <xf numFmtId="4" fontId="5" fillId="0" borderId="0" xfId="4" applyNumberFormat="1" applyFont="1" applyFill="1"/>
    <xf numFmtId="4" fontId="3" fillId="0" borderId="1" xfId="6" applyNumberFormat="1" applyFont="1" applyFill="1" applyBorder="1" applyAlignment="1">
      <alignment horizontal="right"/>
    </xf>
    <xf numFmtId="168" fontId="5" fillId="0" borderId="1" xfId="4" applyNumberFormat="1" applyFont="1" applyFill="1" applyBorder="1" applyAlignment="1">
      <alignment horizontal="right"/>
    </xf>
    <xf numFmtId="165" fontId="3" fillId="0" borderId="2" xfId="4" applyNumberFormat="1" applyFont="1" applyFill="1" applyBorder="1" applyAlignment="1" applyProtection="1">
      <alignment wrapText="1"/>
      <protection hidden="1"/>
    </xf>
    <xf numFmtId="166" fontId="3" fillId="0" borderId="2" xfId="4" applyNumberFormat="1" applyFont="1" applyFill="1" applyBorder="1" applyAlignment="1" applyProtection="1">
      <alignment wrapText="1"/>
      <protection hidden="1"/>
    </xf>
    <xf numFmtId="165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4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4" applyNumberFormat="1" applyFont="1" applyFill="1" applyBorder="1" applyAlignment="1" applyProtection="1">
      <alignment horizontal="center" vertical="center" wrapText="1"/>
      <protection hidden="1"/>
    </xf>
    <xf numFmtId="167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4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5" fillId="0" borderId="8" xfId="4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5" fillId="0" borderId="2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3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4" xfId="4" applyNumberFormat="1" applyFont="1" applyFill="1" applyBorder="1" applyAlignment="1" applyProtection="1">
      <alignment horizontal="left" vertical="center" wrapText="1"/>
      <protection hidden="1"/>
    </xf>
    <xf numFmtId="40" fontId="15" fillId="0" borderId="0" xfId="4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Alignment="1"/>
    <xf numFmtId="0" fontId="5" fillId="0" borderId="2" xfId="4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6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3" fillId="0" borderId="4" xfId="6" applyNumberFormat="1" applyFont="1" applyFill="1" applyBorder="1" applyAlignment="1">
      <alignment horizontal="center"/>
    </xf>
    <xf numFmtId="0" fontId="5" fillId="0" borderId="9" xfId="6" applyNumberFormat="1" applyFont="1" applyFill="1" applyBorder="1" applyAlignment="1">
      <alignment horizontal="center"/>
    </xf>
    <xf numFmtId="0" fontId="5" fillId="0" borderId="8" xfId="6" applyNumberFormat="1" applyFont="1" applyFill="1" applyBorder="1" applyAlignment="1">
      <alignment horizontal="center"/>
    </xf>
    <xf numFmtId="164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4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2" fillId="0" borderId="0" xfId="4" applyFont="1" applyFill="1" applyAlignment="1">
      <alignment horizontal="center" wrapText="1"/>
    </xf>
    <xf numFmtId="49" fontId="5" fillId="0" borderId="1" xfId="5" applyNumberFormat="1" applyFont="1" applyFill="1" applyBorder="1" applyAlignment="1" applyProtection="1">
      <alignment horizontal="center" wrapText="1"/>
      <protection hidden="1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_tmp" xfId="4"/>
    <cellStyle name="Обычный_Tmp2" xfId="5"/>
    <cellStyle name="Обычный_Исполнение бюджета на 01.10.2014" xfId="6"/>
    <cellStyle name="Стиль 1" xfId="7"/>
    <cellStyle name="Тысячи [0]_Лист1" xfId="8"/>
    <cellStyle name="Тысячи_Лист1" xfId="9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644"/>
  <sheetViews>
    <sheetView tabSelected="1" topLeftCell="A529" workbookViewId="0">
      <selection activeCell="H529" sqref="H529"/>
    </sheetView>
  </sheetViews>
  <sheetFormatPr defaultRowHeight="14.4"/>
  <cols>
    <col min="1" max="1" width="2.6640625" customWidth="1"/>
    <col min="2" max="2" width="68.44140625" customWidth="1"/>
    <col min="3" max="3" width="6.109375" customWidth="1"/>
    <col min="4" max="4" width="4.33203125" customWidth="1"/>
    <col min="5" max="5" width="11.44140625" customWidth="1"/>
    <col min="6" max="6" width="9.6640625" customWidth="1"/>
    <col min="7" max="7" width="23.33203125" style="40" customWidth="1"/>
    <col min="8" max="8" width="22.5546875" style="40" customWidth="1"/>
    <col min="9" max="9" width="19.33203125" style="40" bestFit="1" customWidth="1"/>
    <col min="10" max="10" width="9.44140625" style="40" hidden="1" customWidth="1"/>
    <col min="11" max="11" width="8.6640625" style="40" customWidth="1"/>
    <col min="12" max="12" width="8.88671875" style="40"/>
  </cols>
  <sheetData>
    <row r="1" spans="2:11" s="12" customFormat="1" ht="27" customHeight="1">
      <c r="B1" s="87" t="s">
        <v>240</v>
      </c>
      <c r="C1" s="87"/>
      <c r="D1" s="87"/>
      <c r="E1" s="87"/>
      <c r="F1" s="87"/>
      <c r="G1" s="87"/>
      <c r="H1" s="87"/>
      <c r="I1" s="87"/>
      <c r="J1" s="87"/>
      <c r="K1" s="87"/>
    </row>
    <row r="2" spans="2:11" s="12" customFormat="1" ht="16.8">
      <c r="B2" s="13"/>
      <c r="C2" s="13"/>
      <c r="D2" s="13"/>
      <c r="E2" s="13"/>
      <c r="F2" s="13"/>
      <c r="G2" s="13"/>
      <c r="H2" s="49"/>
      <c r="I2" s="49"/>
      <c r="J2" s="13"/>
    </row>
    <row r="3" spans="2:11" s="12" customFormat="1" ht="16.8">
      <c r="C3" s="14"/>
      <c r="D3" s="14"/>
      <c r="E3" s="14"/>
      <c r="F3" s="14"/>
      <c r="H3" s="50"/>
      <c r="I3" s="50"/>
      <c r="K3" s="15" t="s">
        <v>91</v>
      </c>
    </row>
    <row r="4" spans="2:11" s="12" customFormat="1" ht="93.6">
      <c r="B4" s="16" t="s">
        <v>117</v>
      </c>
      <c r="C4" s="83" t="s">
        <v>92</v>
      </c>
      <c r="D4" s="84"/>
      <c r="E4" s="84"/>
      <c r="F4" s="84"/>
      <c r="G4" s="10" t="s">
        <v>243</v>
      </c>
      <c r="H4" s="10" t="s">
        <v>241</v>
      </c>
      <c r="I4" s="10" t="s">
        <v>242</v>
      </c>
      <c r="J4" s="10" t="s">
        <v>90</v>
      </c>
      <c r="K4" s="10" t="s">
        <v>89</v>
      </c>
    </row>
    <row r="5" spans="2:11" s="12" customFormat="1" ht="16.8">
      <c r="B5" s="16">
        <v>1</v>
      </c>
      <c r="C5" s="83">
        <v>2</v>
      </c>
      <c r="D5" s="84"/>
      <c r="E5" s="84"/>
      <c r="F5" s="84"/>
      <c r="G5" s="16">
        <v>3</v>
      </c>
      <c r="H5" s="17">
        <v>4</v>
      </c>
      <c r="I5" s="17">
        <v>5</v>
      </c>
      <c r="J5" s="17">
        <v>6</v>
      </c>
      <c r="K5" s="29"/>
    </row>
    <row r="6" spans="2:11" s="18" customFormat="1" ht="16.8">
      <c r="B6" s="82" t="s">
        <v>93</v>
      </c>
      <c r="C6" s="82"/>
      <c r="D6" s="82"/>
      <c r="E6" s="82"/>
      <c r="F6" s="82"/>
      <c r="G6" s="82"/>
      <c r="H6" s="82"/>
      <c r="I6" s="82"/>
      <c r="J6" s="82"/>
      <c r="K6" s="82"/>
    </row>
    <row r="7" spans="2:11" s="18" customFormat="1" ht="16.8">
      <c r="B7" s="30" t="s">
        <v>94</v>
      </c>
      <c r="C7" s="83" t="s">
        <v>95</v>
      </c>
      <c r="D7" s="84"/>
      <c r="E7" s="84"/>
      <c r="F7" s="84"/>
      <c r="G7" s="20">
        <f>SUM(G8+G15)</f>
        <v>1103222900</v>
      </c>
      <c r="H7" s="20">
        <f>SUM(H8+H15)</f>
        <v>1103222900</v>
      </c>
      <c r="I7" s="20">
        <f>SUM(I8+I15)</f>
        <v>59676891.479999997</v>
      </c>
      <c r="J7" s="21">
        <f>I7/G7*100</f>
        <v>5.4093231277197011</v>
      </c>
      <c r="K7" s="52">
        <f>I7/H7*100</f>
        <v>5.4093231277197011</v>
      </c>
    </row>
    <row r="8" spans="2:11" s="18" customFormat="1" ht="16.8">
      <c r="B8" s="30" t="s">
        <v>96</v>
      </c>
      <c r="C8" s="83"/>
      <c r="D8" s="84"/>
      <c r="E8" s="84"/>
      <c r="F8" s="84"/>
      <c r="G8" s="20">
        <f>SUM(G9:G14)</f>
        <v>948988900</v>
      </c>
      <c r="H8" s="20">
        <f>SUM(H9:H14)</f>
        <v>948988900</v>
      </c>
      <c r="I8" s="20">
        <f>SUM(I9:I14)</f>
        <v>53808060.739999995</v>
      </c>
      <c r="J8" s="21">
        <f t="shared" ref="J8:J18" si="0">I8/G8*100</f>
        <v>5.6700411079623789</v>
      </c>
      <c r="K8" s="21">
        <f t="shared" ref="K8:K31" si="1">I8/H8*100</f>
        <v>5.6700411079623789</v>
      </c>
    </row>
    <row r="9" spans="2:11" s="12" customFormat="1" ht="16.8">
      <c r="B9" s="19" t="s">
        <v>97</v>
      </c>
      <c r="C9" s="83" t="s">
        <v>98</v>
      </c>
      <c r="D9" s="84"/>
      <c r="E9" s="84"/>
      <c r="F9" s="84"/>
      <c r="G9" s="20">
        <v>751066000</v>
      </c>
      <c r="H9" s="20">
        <v>751066000</v>
      </c>
      <c r="I9" s="20">
        <v>37983624.329999998</v>
      </c>
      <c r="J9" s="21">
        <f t="shared" si="0"/>
        <v>5.0572951418383996</v>
      </c>
      <c r="K9" s="21">
        <f t="shared" si="1"/>
        <v>5.0572951418383996</v>
      </c>
    </row>
    <row r="10" spans="2:11" s="12" customFormat="1" ht="33.6">
      <c r="B10" s="19" t="s">
        <v>99</v>
      </c>
      <c r="C10" s="88" t="s">
        <v>100</v>
      </c>
      <c r="D10" s="88"/>
      <c r="E10" s="88"/>
      <c r="F10" s="88"/>
      <c r="G10" s="22">
        <v>8247800</v>
      </c>
      <c r="H10" s="22">
        <v>8247800</v>
      </c>
      <c r="I10" s="22">
        <v>742086.98</v>
      </c>
      <c r="J10" s="21">
        <f t="shared" si="0"/>
        <v>8.9973930017701687</v>
      </c>
      <c r="K10" s="21">
        <f t="shared" si="1"/>
        <v>8.9973930017701687</v>
      </c>
    </row>
    <row r="11" spans="2:11" s="12" customFormat="1" ht="16.8">
      <c r="B11" s="19" t="s">
        <v>101</v>
      </c>
      <c r="C11" s="83" t="s">
        <v>102</v>
      </c>
      <c r="D11" s="84"/>
      <c r="E11" s="84"/>
      <c r="F11" s="84"/>
      <c r="G11" s="20">
        <v>115696100</v>
      </c>
      <c r="H11" s="20">
        <v>115696100</v>
      </c>
      <c r="I11" s="20">
        <v>7425460.4900000002</v>
      </c>
      <c r="J11" s="21">
        <f t="shared" si="0"/>
        <v>6.4180732885551022</v>
      </c>
      <c r="K11" s="21">
        <f t="shared" si="1"/>
        <v>6.4180732885551022</v>
      </c>
    </row>
    <row r="12" spans="2:11" s="12" customFormat="1" ht="16.8">
      <c r="B12" s="19" t="s">
        <v>103</v>
      </c>
      <c r="C12" s="83" t="s">
        <v>104</v>
      </c>
      <c r="D12" s="84"/>
      <c r="E12" s="84"/>
      <c r="F12" s="84"/>
      <c r="G12" s="20">
        <v>70267000</v>
      </c>
      <c r="H12" s="20">
        <v>70267000</v>
      </c>
      <c r="I12" s="20">
        <v>7335680.54</v>
      </c>
      <c r="J12" s="21">
        <f t="shared" si="0"/>
        <v>10.43972354021091</v>
      </c>
      <c r="K12" s="21">
        <f t="shared" si="1"/>
        <v>10.43972354021091</v>
      </c>
    </row>
    <row r="13" spans="2:11" s="12" customFormat="1" ht="16.8">
      <c r="B13" s="19" t="s">
        <v>105</v>
      </c>
      <c r="C13" s="83" t="s">
        <v>106</v>
      </c>
      <c r="D13" s="84"/>
      <c r="E13" s="84"/>
      <c r="F13" s="84"/>
      <c r="G13" s="20">
        <v>3712000</v>
      </c>
      <c r="H13" s="20">
        <v>3712000</v>
      </c>
      <c r="I13" s="20">
        <v>321208.40000000002</v>
      </c>
      <c r="J13" s="21">
        <f t="shared" si="0"/>
        <v>8.6532435344827583</v>
      </c>
      <c r="K13" s="21">
        <f t="shared" si="1"/>
        <v>8.6532435344827583</v>
      </c>
    </row>
    <row r="14" spans="2:11" s="12" customFormat="1" ht="33.6">
      <c r="B14" s="19" t="s">
        <v>107</v>
      </c>
      <c r="C14" s="85" t="s">
        <v>108</v>
      </c>
      <c r="D14" s="86"/>
      <c r="E14" s="86"/>
      <c r="F14" s="86"/>
      <c r="G14" s="22">
        <v>0</v>
      </c>
      <c r="H14" s="22">
        <v>0</v>
      </c>
      <c r="I14" s="22">
        <v>0</v>
      </c>
      <c r="J14" s="21" t="e">
        <f t="shared" si="0"/>
        <v>#DIV/0!</v>
      </c>
      <c r="K14" s="21">
        <v>0</v>
      </c>
    </row>
    <row r="15" spans="2:11" s="18" customFormat="1" ht="16.8">
      <c r="B15" s="30" t="s">
        <v>109</v>
      </c>
      <c r="C15" s="83"/>
      <c r="D15" s="84"/>
      <c r="E15" s="84"/>
      <c r="F15" s="84"/>
      <c r="G15" s="20">
        <f>SUM(G16:G20)</f>
        <v>154234000</v>
      </c>
      <c r="H15" s="20">
        <f>SUM(H16:H20)</f>
        <v>154234000</v>
      </c>
      <c r="I15" s="20">
        <f>SUM(I16:I20)</f>
        <v>5868830.7399999993</v>
      </c>
      <c r="J15" s="21">
        <f t="shared" si="0"/>
        <v>3.8051472048964556</v>
      </c>
      <c r="K15" s="21">
        <f t="shared" si="1"/>
        <v>3.8051472048964556</v>
      </c>
    </row>
    <row r="16" spans="2:11" s="12" customFormat="1" ht="33.6">
      <c r="B16" s="19" t="s">
        <v>37</v>
      </c>
      <c r="C16" s="59" t="s">
        <v>38</v>
      </c>
      <c r="D16" s="60"/>
      <c r="E16" s="60"/>
      <c r="F16" s="60"/>
      <c r="G16" s="22">
        <v>141110000</v>
      </c>
      <c r="H16" s="22">
        <v>141110000</v>
      </c>
      <c r="I16" s="22">
        <v>3213561.28</v>
      </c>
      <c r="J16" s="21">
        <f t="shared" si="0"/>
        <v>2.2773448231875841</v>
      </c>
      <c r="K16" s="21">
        <f t="shared" si="1"/>
        <v>2.2773448231875841</v>
      </c>
    </row>
    <row r="17" spans="2:15" s="12" customFormat="1" ht="16.8">
      <c r="B17" s="19" t="s">
        <v>39</v>
      </c>
      <c r="C17" s="61" t="s">
        <v>40</v>
      </c>
      <c r="D17" s="62"/>
      <c r="E17" s="62"/>
      <c r="F17" s="62"/>
      <c r="G17" s="20">
        <v>1490000</v>
      </c>
      <c r="H17" s="20">
        <v>1490000</v>
      </c>
      <c r="I17" s="20">
        <v>454957.23</v>
      </c>
      <c r="J17" s="21">
        <f t="shared" si="0"/>
        <v>30.534042281879191</v>
      </c>
      <c r="K17" s="21">
        <f t="shared" si="1"/>
        <v>30.534042281879191</v>
      </c>
    </row>
    <row r="18" spans="2:15" s="12" customFormat="1" ht="16.8">
      <c r="B18" s="19" t="s">
        <v>41</v>
      </c>
      <c r="C18" s="61" t="s">
        <v>42</v>
      </c>
      <c r="D18" s="62"/>
      <c r="E18" s="62"/>
      <c r="F18" s="62"/>
      <c r="G18" s="20">
        <v>6100000</v>
      </c>
      <c r="H18" s="20">
        <v>6100000</v>
      </c>
      <c r="I18" s="20">
        <v>2108286.34</v>
      </c>
      <c r="J18" s="21">
        <f t="shared" si="0"/>
        <v>34.562071147540976</v>
      </c>
      <c r="K18" s="21">
        <f t="shared" si="1"/>
        <v>34.562071147540976</v>
      </c>
    </row>
    <row r="19" spans="2:15" s="12" customFormat="1" ht="16.8">
      <c r="B19" s="19" t="s">
        <v>43</v>
      </c>
      <c r="C19" s="61" t="s">
        <v>44</v>
      </c>
      <c r="D19" s="62"/>
      <c r="E19" s="62"/>
      <c r="F19" s="62"/>
      <c r="G19" s="20">
        <v>2951000</v>
      </c>
      <c r="H19" s="20">
        <v>2951000</v>
      </c>
      <c r="I19" s="20">
        <v>95684.96</v>
      </c>
      <c r="J19" s="21" t="s">
        <v>45</v>
      </c>
      <c r="K19" s="21">
        <f t="shared" si="1"/>
        <v>3.2424588275160966</v>
      </c>
    </row>
    <row r="20" spans="2:15" s="12" customFormat="1" ht="16.8">
      <c r="B20" s="19" t="s">
        <v>46</v>
      </c>
      <c r="C20" s="61" t="s">
        <v>47</v>
      </c>
      <c r="D20" s="62"/>
      <c r="E20" s="62"/>
      <c r="F20" s="62"/>
      <c r="G20" s="20">
        <v>2583000</v>
      </c>
      <c r="H20" s="20">
        <v>2583000</v>
      </c>
      <c r="I20" s="20">
        <v>-3659.07</v>
      </c>
      <c r="J20" s="21" t="s">
        <v>45</v>
      </c>
      <c r="K20" s="21">
        <f t="shared" si="1"/>
        <v>-0.1416596980255517</v>
      </c>
    </row>
    <row r="21" spans="2:15" s="18" customFormat="1" ht="16.8">
      <c r="B21" s="30" t="s">
        <v>48</v>
      </c>
      <c r="C21" s="61" t="s">
        <v>49</v>
      </c>
      <c r="D21" s="62"/>
      <c r="E21" s="62"/>
      <c r="F21" s="62"/>
      <c r="G21" s="20">
        <f>SUM(G22+G27+G28+G29)</f>
        <v>1545459000</v>
      </c>
      <c r="H21" s="20">
        <f>SUM(H22+H27+H28+H29)</f>
        <v>1546197300</v>
      </c>
      <c r="I21" s="20">
        <f>SUM(I22+I27+I28+I29)</f>
        <v>-47314752.620000005</v>
      </c>
      <c r="J21" s="31">
        <f t="shared" ref="J21:J27" si="2">I21/G21*100</f>
        <v>-3.0615339921667286</v>
      </c>
      <c r="K21" s="21">
        <f t="shared" si="1"/>
        <v>-3.0600721279231315</v>
      </c>
    </row>
    <row r="22" spans="2:15" s="18" customFormat="1" ht="33.6">
      <c r="B22" s="19" t="s">
        <v>50</v>
      </c>
      <c r="C22" s="68" t="s">
        <v>51</v>
      </c>
      <c r="D22" s="69"/>
      <c r="E22" s="69"/>
      <c r="F22" s="69"/>
      <c r="G22" s="22">
        <f>SUM(G23+G24+G25+G26)</f>
        <v>1545459000</v>
      </c>
      <c r="H22" s="22">
        <f>SUM(H23+H24+H25+H26)</f>
        <v>1546197300</v>
      </c>
      <c r="I22" s="22">
        <f>SUM(I23+I24+I25+I26)</f>
        <v>46733172</v>
      </c>
      <c r="J22" s="31">
        <f t="shared" si="2"/>
        <v>3.0239024134577495</v>
      </c>
      <c r="K22" s="21">
        <f t="shared" si="1"/>
        <v>3.022458518068813</v>
      </c>
    </row>
    <row r="23" spans="2:15" s="12" customFormat="1" ht="33.6">
      <c r="B23" s="19" t="s">
        <v>52</v>
      </c>
      <c r="C23" s="61" t="s">
        <v>53</v>
      </c>
      <c r="D23" s="62"/>
      <c r="E23" s="62"/>
      <c r="F23" s="62"/>
      <c r="G23" s="24">
        <v>0</v>
      </c>
      <c r="H23" s="24">
        <v>0</v>
      </c>
      <c r="I23" s="24">
        <v>0</v>
      </c>
      <c r="J23" s="21" t="e">
        <f t="shared" si="2"/>
        <v>#DIV/0!</v>
      </c>
      <c r="K23" s="21">
        <v>0</v>
      </c>
    </row>
    <row r="24" spans="2:15" s="12" customFormat="1" ht="33.6">
      <c r="B24" s="19" t="s">
        <v>54</v>
      </c>
      <c r="C24" s="61" t="s">
        <v>55</v>
      </c>
      <c r="D24" s="62"/>
      <c r="E24" s="62"/>
      <c r="F24" s="62"/>
      <c r="G24" s="24">
        <v>375941300</v>
      </c>
      <c r="H24" s="24">
        <v>375693300</v>
      </c>
      <c r="I24" s="24">
        <v>1071000</v>
      </c>
      <c r="J24" s="21">
        <f t="shared" si="2"/>
        <v>0.28488490091405227</v>
      </c>
      <c r="K24" s="21">
        <f t="shared" si="1"/>
        <v>0.2850729571168823</v>
      </c>
    </row>
    <row r="25" spans="2:15" s="12" customFormat="1" ht="33.6">
      <c r="B25" s="19" t="s">
        <v>56</v>
      </c>
      <c r="C25" s="61" t="s">
        <v>57</v>
      </c>
      <c r="D25" s="62"/>
      <c r="E25" s="62"/>
      <c r="F25" s="62"/>
      <c r="G25" s="24">
        <v>1168973800</v>
      </c>
      <c r="H25" s="24">
        <v>1168973800</v>
      </c>
      <c r="I25" s="24">
        <v>44675922</v>
      </c>
      <c r="J25" s="21">
        <f t="shared" si="2"/>
        <v>3.8218069558103016</v>
      </c>
      <c r="K25" s="21">
        <f t="shared" si="1"/>
        <v>3.8218069558103016</v>
      </c>
    </row>
    <row r="26" spans="2:15" s="12" customFormat="1" ht="16.8">
      <c r="B26" s="25" t="s">
        <v>58</v>
      </c>
      <c r="C26" s="61" t="s">
        <v>59</v>
      </c>
      <c r="D26" s="62"/>
      <c r="E26" s="62"/>
      <c r="F26" s="62"/>
      <c r="G26" s="24">
        <v>543900</v>
      </c>
      <c r="H26" s="24">
        <v>1530200</v>
      </c>
      <c r="I26" s="24">
        <v>986250</v>
      </c>
      <c r="J26" s="21">
        <f t="shared" si="2"/>
        <v>181.32928847214563</v>
      </c>
      <c r="K26" s="21">
        <f t="shared" si="1"/>
        <v>64.452359168736123</v>
      </c>
    </row>
    <row r="27" spans="2:15" s="18" customFormat="1" ht="16.8">
      <c r="B27" s="19" t="s">
        <v>60</v>
      </c>
      <c r="C27" s="61" t="s">
        <v>61</v>
      </c>
      <c r="D27" s="62"/>
      <c r="E27" s="62"/>
      <c r="F27" s="62"/>
      <c r="G27" s="24">
        <v>0</v>
      </c>
      <c r="H27" s="24">
        <v>0</v>
      </c>
      <c r="I27" s="24">
        <v>0</v>
      </c>
      <c r="J27" s="21" t="e">
        <f t="shared" si="2"/>
        <v>#DIV/0!</v>
      </c>
      <c r="K27" s="21">
        <v>0</v>
      </c>
    </row>
    <row r="28" spans="2:15" s="18" customFormat="1" ht="84">
      <c r="B28" s="32" t="s">
        <v>62</v>
      </c>
      <c r="C28" s="68" t="s">
        <v>63</v>
      </c>
      <c r="D28" s="69"/>
      <c r="E28" s="69"/>
      <c r="F28" s="69"/>
      <c r="G28" s="24">
        <v>0</v>
      </c>
      <c r="H28" s="24">
        <v>0</v>
      </c>
      <c r="I28" s="24">
        <v>0</v>
      </c>
      <c r="J28" s="21" t="s">
        <v>45</v>
      </c>
      <c r="K28" s="21">
        <v>0</v>
      </c>
    </row>
    <row r="29" spans="2:15" s="18" customFormat="1" ht="50.4">
      <c r="B29" s="19" t="s">
        <v>248</v>
      </c>
      <c r="C29" s="68" t="s">
        <v>249</v>
      </c>
      <c r="D29" s="69"/>
      <c r="E29" s="69"/>
      <c r="F29" s="69"/>
      <c r="G29" s="24">
        <v>0</v>
      </c>
      <c r="H29" s="24">
        <v>0</v>
      </c>
      <c r="I29" s="24">
        <v>-94047924.620000005</v>
      </c>
      <c r="J29" s="21" t="s">
        <v>45</v>
      </c>
      <c r="K29" s="21">
        <v>0</v>
      </c>
    </row>
    <row r="30" spans="2:15" s="18" customFormat="1" ht="16.8">
      <c r="B30" s="23" t="s">
        <v>250</v>
      </c>
      <c r="C30" s="80"/>
      <c r="D30" s="81"/>
      <c r="E30" s="81"/>
      <c r="F30" s="81"/>
      <c r="G30" s="26">
        <f>SUM(G7+G21)</f>
        <v>2648681900</v>
      </c>
      <c r="H30" s="26">
        <f>SUM(H7+H21)</f>
        <v>2649420200</v>
      </c>
      <c r="I30" s="26">
        <f>SUM(I7+I21)</f>
        <v>12362138.859999992</v>
      </c>
      <c r="J30" s="28">
        <f>I30/G30*100</f>
        <v>0.46672795476119616</v>
      </c>
      <c r="K30" s="21">
        <f t="shared" si="1"/>
        <v>0.46659789413547886</v>
      </c>
    </row>
    <row r="31" spans="2:15" s="18" customFormat="1" ht="16.8">
      <c r="B31" s="23" t="s">
        <v>251</v>
      </c>
      <c r="C31" s="70"/>
      <c r="D31" s="71"/>
      <c r="E31" s="71"/>
      <c r="F31" s="71"/>
      <c r="G31" s="26">
        <f>SUM(G30-G25)</f>
        <v>1479708100</v>
      </c>
      <c r="H31" s="26">
        <f>SUM(H30-H25)</f>
        <v>1480446400</v>
      </c>
      <c r="I31" s="26">
        <f>SUM(I30-I25)</f>
        <v>-32313783.140000008</v>
      </c>
      <c r="J31" s="28">
        <f>I31/G31*100</f>
        <v>-2.1837944348618494</v>
      </c>
      <c r="K31" s="21">
        <f t="shared" si="1"/>
        <v>-2.1827053745410852</v>
      </c>
    </row>
    <row r="32" spans="2:15" s="40" customFormat="1" ht="93.6">
      <c r="B32" s="1" t="s">
        <v>117</v>
      </c>
      <c r="C32" s="77" t="s">
        <v>118</v>
      </c>
      <c r="D32" s="78"/>
      <c r="E32" s="79"/>
      <c r="F32" s="2" t="s">
        <v>119</v>
      </c>
      <c r="G32" s="10" t="s">
        <v>243</v>
      </c>
      <c r="H32" s="10" t="s">
        <v>241</v>
      </c>
      <c r="I32" s="10" t="s">
        <v>242</v>
      </c>
      <c r="J32" s="10" t="s">
        <v>90</v>
      </c>
      <c r="K32" s="10" t="s">
        <v>89</v>
      </c>
      <c r="M32" s="66"/>
      <c r="N32" s="67"/>
      <c r="O32" s="67"/>
    </row>
    <row r="33" spans="2:11" s="40" customFormat="1" ht="15.6">
      <c r="B33" s="1">
        <v>1</v>
      </c>
      <c r="C33" s="3"/>
      <c r="D33" s="4">
        <v>2</v>
      </c>
      <c r="E33" s="5"/>
      <c r="F33" s="1">
        <v>3</v>
      </c>
      <c r="G33" s="1">
        <v>4</v>
      </c>
      <c r="H33" s="1">
        <v>5</v>
      </c>
      <c r="I33" s="1">
        <v>6</v>
      </c>
      <c r="J33" s="1">
        <v>7</v>
      </c>
      <c r="K33" s="1">
        <v>8</v>
      </c>
    </row>
    <row r="34" spans="2:11" s="41" customFormat="1" ht="15.6">
      <c r="B34" s="63" t="s">
        <v>132</v>
      </c>
      <c r="C34" s="64"/>
      <c r="D34" s="64"/>
      <c r="E34" s="64"/>
      <c r="F34" s="64"/>
      <c r="G34" s="64"/>
      <c r="H34" s="64"/>
      <c r="I34" s="64"/>
      <c r="J34" s="64"/>
      <c r="K34" s="65"/>
    </row>
    <row r="35" spans="2:11" s="40" customFormat="1" ht="46.8">
      <c r="B35" s="6" t="s">
        <v>120</v>
      </c>
      <c r="C35" s="27">
        <v>1</v>
      </c>
      <c r="D35" s="7">
        <v>0</v>
      </c>
      <c r="E35" s="8">
        <v>0</v>
      </c>
      <c r="F35" s="2"/>
      <c r="G35" s="11">
        <f>G36+G91+G103+G121+G126</f>
        <v>1319026800</v>
      </c>
      <c r="H35" s="11">
        <f>H36+H91+H103+H121+H126</f>
        <v>1319312800</v>
      </c>
      <c r="I35" s="11">
        <f>I36+I91+I103+I121+I126</f>
        <v>29554111.27</v>
      </c>
      <c r="J35" s="11">
        <f>I35/G35*100</f>
        <v>2.2405997565781077</v>
      </c>
      <c r="K35" s="11">
        <f>I35/H35*100</f>
        <v>2.2401140404307456</v>
      </c>
    </row>
    <row r="36" spans="2:11" s="40" customFormat="1" ht="62.4">
      <c r="B36" s="6" t="s">
        <v>121</v>
      </c>
      <c r="C36" s="27">
        <v>1</v>
      </c>
      <c r="D36" s="7">
        <v>1</v>
      </c>
      <c r="E36" s="8">
        <v>0</v>
      </c>
      <c r="F36" s="2"/>
      <c r="G36" s="11">
        <f>G37+G41+G45+G51+G57+G60+G63+G66+G69+G72+G79+G83+G87</f>
        <v>1194034300</v>
      </c>
      <c r="H36" s="11">
        <f>H37+H41+H45+H51+H57+H60+H63+H66+H69+H72+H79+H83+H87</f>
        <v>1194320300</v>
      </c>
      <c r="I36" s="11">
        <f>I37+I41+I45+I51+I57+I60+I63+I66+I69+I72+I79+I83+I87</f>
        <v>26837977.48</v>
      </c>
      <c r="J36" s="11">
        <f t="shared" ref="J36:J105" si="3">I36/G36*100</f>
        <v>2.2476722385613215</v>
      </c>
      <c r="K36" s="11">
        <f t="shared" ref="K36:K105" si="4">I36/H36*100</f>
        <v>2.247133995796605</v>
      </c>
    </row>
    <row r="37" spans="2:11" s="40" customFormat="1" ht="78">
      <c r="B37" s="6" t="s">
        <v>122</v>
      </c>
      <c r="C37" s="27">
        <v>1</v>
      </c>
      <c r="D37" s="7">
        <v>1</v>
      </c>
      <c r="E37" s="8">
        <v>59</v>
      </c>
      <c r="F37" s="2"/>
      <c r="G37" s="11">
        <f>G38</f>
        <v>159434300</v>
      </c>
      <c r="H37" s="11">
        <f>H38</f>
        <v>157478000</v>
      </c>
      <c r="I37" s="11">
        <f>I38</f>
        <v>4098992.73</v>
      </c>
      <c r="J37" s="11">
        <f t="shared" si="3"/>
        <v>2.5709604081430406</v>
      </c>
      <c r="K37" s="11">
        <f t="shared" si="4"/>
        <v>2.6028986461600989</v>
      </c>
    </row>
    <row r="38" spans="2:11" s="40" customFormat="1" ht="31.2">
      <c r="B38" s="9" t="s">
        <v>123</v>
      </c>
      <c r="C38" s="27">
        <v>1</v>
      </c>
      <c r="D38" s="7">
        <v>1</v>
      </c>
      <c r="E38" s="8">
        <v>59</v>
      </c>
      <c r="F38" s="2">
        <v>600</v>
      </c>
      <c r="G38" s="11">
        <f>G39+G40</f>
        <v>159434300</v>
      </c>
      <c r="H38" s="11">
        <f>H39+H40</f>
        <v>157478000</v>
      </c>
      <c r="I38" s="11">
        <f>I39+I40</f>
        <v>4098992.73</v>
      </c>
      <c r="J38" s="11">
        <f t="shared" si="3"/>
        <v>2.5709604081430406</v>
      </c>
      <c r="K38" s="11">
        <f t="shared" si="4"/>
        <v>2.6028986461600989</v>
      </c>
    </row>
    <row r="39" spans="2:11" s="40" customFormat="1" ht="15.6">
      <c r="B39" s="9" t="s">
        <v>124</v>
      </c>
      <c r="C39" s="27">
        <v>1</v>
      </c>
      <c r="D39" s="7">
        <v>1</v>
      </c>
      <c r="E39" s="8">
        <v>59</v>
      </c>
      <c r="F39" s="2">
        <v>610</v>
      </c>
      <c r="G39" s="11">
        <v>52131700</v>
      </c>
      <c r="H39" s="11">
        <v>52131700</v>
      </c>
      <c r="I39" s="11">
        <v>543114.75</v>
      </c>
      <c r="J39" s="11">
        <f t="shared" si="3"/>
        <v>1.0418128509141271</v>
      </c>
      <c r="K39" s="11">
        <f t="shared" si="4"/>
        <v>1.0418128509141271</v>
      </c>
    </row>
    <row r="40" spans="2:11" s="40" customFormat="1" ht="15.6">
      <c r="B40" s="9" t="s">
        <v>125</v>
      </c>
      <c r="C40" s="27">
        <v>1</v>
      </c>
      <c r="D40" s="7">
        <v>1</v>
      </c>
      <c r="E40" s="8">
        <v>59</v>
      </c>
      <c r="F40" s="2">
        <v>620</v>
      </c>
      <c r="G40" s="11">
        <v>107302600</v>
      </c>
      <c r="H40" s="11">
        <v>105346300</v>
      </c>
      <c r="I40" s="11">
        <v>3555877.98</v>
      </c>
      <c r="J40" s="11">
        <f t="shared" si="3"/>
        <v>3.3138786758195984</v>
      </c>
      <c r="K40" s="11">
        <f t="shared" si="4"/>
        <v>3.3754180070871018</v>
      </c>
    </row>
    <row r="41" spans="2:11" s="40" customFormat="1" ht="62.4" hidden="1">
      <c r="B41" s="6" t="s">
        <v>126</v>
      </c>
      <c r="C41" s="27">
        <v>1</v>
      </c>
      <c r="D41" s="7">
        <v>1</v>
      </c>
      <c r="E41" s="8">
        <v>2101</v>
      </c>
      <c r="F41" s="2"/>
      <c r="G41" s="11">
        <f>G42</f>
        <v>0</v>
      </c>
      <c r="H41" s="11">
        <f>H42</f>
        <v>0</v>
      </c>
      <c r="I41" s="11">
        <f>I42</f>
        <v>0</v>
      </c>
      <c r="J41" s="11" t="e">
        <f t="shared" si="3"/>
        <v>#DIV/0!</v>
      </c>
      <c r="K41" s="11" t="e">
        <f t="shared" si="4"/>
        <v>#DIV/0!</v>
      </c>
    </row>
    <row r="42" spans="2:11" s="40" customFormat="1" ht="31.2" hidden="1">
      <c r="B42" s="9" t="s">
        <v>123</v>
      </c>
      <c r="C42" s="27">
        <v>1</v>
      </c>
      <c r="D42" s="7">
        <v>1</v>
      </c>
      <c r="E42" s="8">
        <v>2101</v>
      </c>
      <c r="F42" s="2">
        <v>600</v>
      </c>
      <c r="G42" s="11">
        <f>G43+G44</f>
        <v>0</v>
      </c>
      <c r="H42" s="11">
        <f>H43+H44</f>
        <v>0</v>
      </c>
      <c r="I42" s="11">
        <f>I43+I44</f>
        <v>0</v>
      </c>
      <c r="J42" s="11" t="e">
        <f t="shared" si="3"/>
        <v>#DIV/0!</v>
      </c>
      <c r="K42" s="11" t="e">
        <f t="shared" si="4"/>
        <v>#DIV/0!</v>
      </c>
    </row>
    <row r="43" spans="2:11" s="40" customFormat="1" ht="15.6" hidden="1">
      <c r="B43" s="9" t="s">
        <v>124</v>
      </c>
      <c r="C43" s="27">
        <v>1</v>
      </c>
      <c r="D43" s="7">
        <v>1</v>
      </c>
      <c r="E43" s="8">
        <v>2101</v>
      </c>
      <c r="F43" s="2">
        <v>610</v>
      </c>
      <c r="G43" s="11"/>
      <c r="H43" s="11"/>
      <c r="I43" s="11"/>
      <c r="J43" s="11" t="e">
        <f t="shared" si="3"/>
        <v>#DIV/0!</v>
      </c>
      <c r="K43" s="11"/>
    </row>
    <row r="44" spans="2:11" s="40" customFormat="1" ht="15.6" hidden="1">
      <c r="B44" s="9" t="s">
        <v>125</v>
      </c>
      <c r="C44" s="27">
        <v>1</v>
      </c>
      <c r="D44" s="7">
        <v>1</v>
      </c>
      <c r="E44" s="8">
        <v>2101</v>
      </c>
      <c r="F44" s="2">
        <v>620</v>
      </c>
      <c r="G44" s="11"/>
      <c r="H44" s="11"/>
      <c r="I44" s="11">
        <v>0</v>
      </c>
      <c r="J44" s="11" t="e">
        <f t="shared" si="3"/>
        <v>#DIV/0!</v>
      </c>
      <c r="K44" s="11" t="e">
        <f t="shared" si="4"/>
        <v>#DIV/0!</v>
      </c>
    </row>
    <row r="45" spans="2:11" s="40" customFormat="1" ht="109.2">
      <c r="B45" s="6" t="s">
        <v>127</v>
      </c>
      <c r="C45" s="27">
        <v>1</v>
      </c>
      <c r="D45" s="7">
        <v>1</v>
      </c>
      <c r="E45" s="8">
        <v>2102</v>
      </c>
      <c r="F45" s="2"/>
      <c r="G45" s="11">
        <f>G46+G48</f>
        <v>6000000</v>
      </c>
      <c r="H45" s="11">
        <f>H46+H48</f>
        <v>60000</v>
      </c>
      <c r="I45" s="11">
        <f>I46+I48</f>
        <v>0</v>
      </c>
      <c r="J45" s="11">
        <f t="shared" si="3"/>
        <v>0</v>
      </c>
      <c r="K45" s="11">
        <f t="shared" si="4"/>
        <v>0</v>
      </c>
    </row>
    <row r="46" spans="2:11" s="40" customFormat="1" ht="31.2">
      <c r="B46" s="9" t="s">
        <v>128</v>
      </c>
      <c r="C46" s="27">
        <v>1</v>
      </c>
      <c r="D46" s="7">
        <v>1</v>
      </c>
      <c r="E46" s="8">
        <v>2102</v>
      </c>
      <c r="F46" s="2">
        <v>200</v>
      </c>
      <c r="G46" s="11">
        <f>G47</f>
        <v>6000000</v>
      </c>
      <c r="H46" s="11">
        <f>H47</f>
        <v>60000</v>
      </c>
      <c r="I46" s="11">
        <f>I47</f>
        <v>0</v>
      </c>
      <c r="J46" s="11">
        <f t="shared" si="3"/>
        <v>0</v>
      </c>
      <c r="K46" s="11">
        <f t="shared" si="4"/>
        <v>0</v>
      </c>
    </row>
    <row r="47" spans="2:11" s="40" customFormat="1" ht="31.2">
      <c r="B47" s="9" t="s">
        <v>129</v>
      </c>
      <c r="C47" s="27">
        <v>1</v>
      </c>
      <c r="D47" s="7">
        <v>1</v>
      </c>
      <c r="E47" s="8">
        <v>2102</v>
      </c>
      <c r="F47" s="2">
        <v>240</v>
      </c>
      <c r="G47" s="11">
        <v>6000000</v>
      </c>
      <c r="H47" s="11">
        <v>60000</v>
      </c>
      <c r="I47" s="11">
        <v>0</v>
      </c>
      <c r="J47" s="11">
        <f t="shared" si="3"/>
        <v>0</v>
      </c>
      <c r="K47" s="11">
        <f t="shared" si="4"/>
        <v>0</v>
      </c>
    </row>
    <row r="48" spans="2:11" s="40" customFormat="1" ht="31.2" hidden="1">
      <c r="B48" s="9" t="s">
        <v>123</v>
      </c>
      <c r="C48" s="27">
        <v>1</v>
      </c>
      <c r="D48" s="7">
        <v>1</v>
      </c>
      <c r="E48" s="8">
        <v>2102</v>
      </c>
      <c r="F48" s="2">
        <v>600</v>
      </c>
      <c r="G48" s="11">
        <f>G49+G50</f>
        <v>0</v>
      </c>
      <c r="H48" s="11">
        <f>H49+H50</f>
        <v>0</v>
      </c>
      <c r="I48" s="11">
        <f>I49+I50</f>
        <v>0</v>
      </c>
      <c r="J48" s="11" t="e">
        <f t="shared" si="3"/>
        <v>#DIV/0!</v>
      </c>
      <c r="K48" s="11" t="e">
        <f t="shared" si="4"/>
        <v>#DIV/0!</v>
      </c>
    </row>
    <row r="49" spans="2:11" s="40" customFormat="1" ht="15.6" hidden="1">
      <c r="B49" s="9" t="s">
        <v>124</v>
      </c>
      <c r="C49" s="27">
        <v>1</v>
      </c>
      <c r="D49" s="7">
        <v>1</v>
      </c>
      <c r="E49" s="8">
        <v>2102</v>
      </c>
      <c r="F49" s="2">
        <v>610</v>
      </c>
      <c r="G49" s="11"/>
      <c r="H49" s="11"/>
      <c r="I49" s="11"/>
      <c r="J49" s="11" t="e">
        <f t="shared" si="3"/>
        <v>#DIV/0!</v>
      </c>
      <c r="K49" s="11" t="e">
        <f t="shared" si="4"/>
        <v>#DIV/0!</v>
      </c>
    </row>
    <row r="50" spans="2:11" s="40" customFormat="1" ht="15.6" hidden="1">
      <c r="B50" s="9" t="s">
        <v>125</v>
      </c>
      <c r="C50" s="27">
        <v>1</v>
      </c>
      <c r="D50" s="7">
        <v>1</v>
      </c>
      <c r="E50" s="8">
        <v>2102</v>
      </c>
      <c r="F50" s="2">
        <v>620</v>
      </c>
      <c r="G50" s="11"/>
      <c r="H50" s="11"/>
      <c r="I50" s="11"/>
      <c r="J50" s="11" t="e">
        <f t="shared" si="3"/>
        <v>#DIV/0!</v>
      </c>
      <c r="K50" s="11" t="e">
        <f t="shared" si="4"/>
        <v>#DIV/0!</v>
      </c>
    </row>
    <row r="51" spans="2:11" s="40" customFormat="1" ht="123.6" customHeight="1">
      <c r="B51" s="9" t="s">
        <v>190</v>
      </c>
      <c r="C51" s="27">
        <v>1</v>
      </c>
      <c r="D51" s="7">
        <v>1</v>
      </c>
      <c r="E51" s="8">
        <v>5431</v>
      </c>
      <c r="F51" s="1"/>
      <c r="G51" s="11">
        <f>G52+G54</f>
        <v>0</v>
      </c>
      <c r="H51" s="11">
        <f>H52+H54</f>
        <v>5940000</v>
      </c>
      <c r="I51" s="11">
        <f>I52+I54</f>
        <v>0</v>
      </c>
      <c r="J51" s="11" t="e">
        <f t="shared" si="3"/>
        <v>#DIV/0!</v>
      </c>
      <c r="K51" s="11">
        <f t="shared" si="4"/>
        <v>0</v>
      </c>
    </row>
    <row r="52" spans="2:11" s="40" customFormat="1" ht="31.2">
      <c r="B52" s="9" t="s">
        <v>128</v>
      </c>
      <c r="C52" s="27">
        <v>1</v>
      </c>
      <c r="D52" s="7">
        <v>1</v>
      </c>
      <c r="E52" s="8">
        <v>5431</v>
      </c>
      <c r="F52" s="2">
        <v>200</v>
      </c>
      <c r="G52" s="11">
        <f>G53</f>
        <v>0</v>
      </c>
      <c r="H52" s="11">
        <f>H53</f>
        <v>5940000</v>
      </c>
      <c r="I52" s="11">
        <f>I53</f>
        <v>0</v>
      </c>
      <c r="J52" s="11" t="e">
        <f t="shared" si="3"/>
        <v>#DIV/0!</v>
      </c>
      <c r="K52" s="11">
        <f t="shared" si="4"/>
        <v>0</v>
      </c>
    </row>
    <row r="53" spans="2:11" s="40" customFormat="1" ht="31.2">
      <c r="B53" s="9" t="s">
        <v>129</v>
      </c>
      <c r="C53" s="27">
        <v>1</v>
      </c>
      <c r="D53" s="7">
        <v>1</v>
      </c>
      <c r="E53" s="8">
        <v>5431</v>
      </c>
      <c r="F53" s="2">
        <v>240</v>
      </c>
      <c r="G53" s="11"/>
      <c r="H53" s="11">
        <v>5940000</v>
      </c>
      <c r="I53" s="11"/>
      <c r="J53" s="11" t="e">
        <f t="shared" si="3"/>
        <v>#DIV/0!</v>
      </c>
      <c r="K53" s="11">
        <f t="shared" si="4"/>
        <v>0</v>
      </c>
    </row>
    <row r="54" spans="2:11" s="40" customFormat="1" ht="31.2" hidden="1">
      <c r="B54" s="9" t="s">
        <v>123</v>
      </c>
      <c r="C54" s="27">
        <v>1</v>
      </c>
      <c r="D54" s="7">
        <v>1</v>
      </c>
      <c r="E54" s="8">
        <v>5431</v>
      </c>
      <c r="F54" s="1">
        <v>600</v>
      </c>
      <c r="G54" s="11">
        <f>G55+G56</f>
        <v>0</v>
      </c>
      <c r="H54" s="11">
        <f>H55+H56</f>
        <v>0</v>
      </c>
      <c r="I54" s="11">
        <f>I55+I56</f>
        <v>0</v>
      </c>
      <c r="J54" s="11" t="e">
        <f t="shared" si="3"/>
        <v>#DIV/0!</v>
      </c>
      <c r="K54" s="11" t="e">
        <f t="shared" si="4"/>
        <v>#DIV/0!</v>
      </c>
    </row>
    <row r="55" spans="2:11" s="40" customFormat="1" ht="15.6" hidden="1">
      <c r="B55" s="9" t="s">
        <v>124</v>
      </c>
      <c r="C55" s="27">
        <v>1</v>
      </c>
      <c r="D55" s="7">
        <v>1</v>
      </c>
      <c r="E55" s="8">
        <v>5431</v>
      </c>
      <c r="F55" s="1">
        <v>610</v>
      </c>
      <c r="G55" s="11"/>
      <c r="H55" s="11"/>
      <c r="I55" s="11"/>
      <c r="J55" s="11" t="e">
        <f t="shared" si="3"/>
        <v>#DIV/0!</v>
      </c>
      <c r="K55" s="11" t="e">
        <f t="shared" si="4"/>
        <v>#DIV/0!</v>
      </c>
    </row>
    <row r="56" spans="2:11" s="40" customFormat="1" ht="15.6" hidden="1">
      <c r="B56" s="9" t="s">
        <v>125</v>
      </c>
      <c r="C56" s="27">
        <v>1</v>
      </c>
      <c r="D56" s="7">
        <v>1</v>
      </c>
      <c r="E56" s="8">
        <v>5431</v>
      </c>
      <c r="F56" s="1">
        <v>620</v>
      </c>
      <c r="G56" s="11"/>
      <c r="H56" s="11"/>
      <c r="I56" s="11"/>
      <c r="J56" s="11" t="e">
        <f>I56/G56*100</f>
        <v>#DIV/0!</v>
      </c>
      <c r="K56" s="11" t="e">
        <f>I56/H56*100</f>
        <v>#DIV/0!</v>
      </c>
    </row>
    <row r="57" spans="2:11" s="40" customFormat="1" ht="178.2" customHeight="1">
      <c r="B57" s="6" t="s">
        <v>191</v>
      </c>
      <c r="C57" s="27">
        <v>1</v>
      </c>
      <c r="D57" s="7">
        <v>1</v>
      </c>
      <c r="E57" s="8">
        <v>5471</v>
      </c>
      <c r="F57" s="2"/>
      <c r="G57" s="11">
        <f t="shared" ref="G57:I58" si="5">G58</f>
        <v>0</v>
      </c>
      <c r="H57" s="11">
        <f t="shared" si="5"/>
        <v>1956300</v>
      </c>
      <c r="I57" s="11">
        <f t="shared" si="5"/>
        <v>30500</v>
      </c>
      <c r="J57" s="11" t="e">
        <f t="shared" si="3"/>
        <v>#DIV/0!</v>
      </c>
      <c r="K57" s="11">
        <f t="shared" si="4"/>
        <v>1.5590655829882942</v>
      </c>
    </row>
    <row r="58" spans="2:11" s="40" customFormat="1" ht="31.2">
      <c r="B58" s="9" t="s">
        <v>123</v>
      </c>
      <c r="C58" s="27">
        <v>1</v>
      </c>
      <c r="D58" s="7">
        <v>1</v>
      </c>
      <c r="E58" s="8">
        <v>5471</v>
      </c>
      <c r="F58" s="2">
        <v>600</v>
      </c>
      <c r="G58" s="11">
        <f t="shared" si="5"/>
        <v>0</v>
      </c>
      <c r="H58" s="11">
        <f t="shared" si="5"/>
        <v>1956300</v>
      </c>
      <c r="I58" s="11">
        <f t="shared" si="5"/>
        <v>30500</v>
      </c>
      <c r="J58" s="11" t="e">
        <f t="shared" si="3"/>
        <v>#DIV/0!</v>
      </c>
      <c r="K58" s="11">
        <f t="shared" si="4"/>
        <v>1.5590655829882942</v>
      </c>
    </row>
    <row r="59" spans="2:11" s="40" customFormat="1" ht="15.6">
      <c r="B59" s="9" t="s">
        <v>125</v>
      </c>
      <c r="C59" s="27">
        <v>1</v>
      </c>
      <c r="D59" s="7">
        <v>1</v>
      </c>
      <c r="E59" s="8">
        <v>5471</v>
      </c>
      <c r="F59" s="2">
        <v>620</v>
      </c>
      <c r="G59" s="11"/>
      <c r="H59" s="11">
        <v>1956300</v>
      </c>
      <c r="I59" s="11">
        <v>30500</v>
      </c>
      <c r="J59" s="11" t="e">
        <f t="shared" si="3"/>
        <v>#DIV/0!</v>
      </c>
      <c r="K59" s="11">
        <f t="shared" si="4"/>
        <v>1.5590655829882942</v>
      </c>
    </row>
    <row r="60" spans="2:11" s="40" customFormat="1" ht="93.6">
      <c r="B60" s="6" t="s">
        <v>199</v>
      </c>
      <c r="C60" s="27">
        <v>1</v>
      </c>
      <c r="D60" s="7">
        <v>1</v>
      </c>
      <c r="E60" s="8">
        <v>5502</v>
      </c>
      <c r="F60" s="2"/>
      <c r="G60" s="11">
        <f t="shared" ref="G60:I61" si="6">G61</f>
        <v>558913000</v>
      </c>
      <c r="H60" s="11">
        <f t="shared" si="6"/>
        <v>558913000</v>
      </c>
      <c r="I60" s="11">
        <f t="shared" si="6"/>
        <v>8656411.8000000007</v>
      </c>
      <c r="J60" s="11">
        <f t="shared" si="3"/>
        <v>1.5487941414853477</v>
      </c>
      <c r="K60" s="11">
        <f t="shared" si="4"/>
        <v>1.5487941414853477</v>
      </c>
    </row>
    <row r="61" spans="2:11" s="40" customFormat="1" ht="31.2">
      <c r="B61" s="9" t="s">
        <v>123</v>
      </c>
      <c r="C61" s="27">
        <v>1</v>
      </c>
      <c r="D61" s="7">
        <v>1</v>
      </c>
      <c r="E61" s="8">
        <v>5502</v>
      </c>
      <c r="F61" s="2">
        <v>600</v>
      </c>
      <c r="G61" s="11">
        <f t="shared" si="6"/>
        <v>558913000</v>
      </c>
      <c r="H61" s="11">
        <f t="shared" si="6"/>
        <v>558913000</v>
      </c>
      <c r="I61" s="11">
        <f t="shared" si="6"/>
        <v>8656411.8000000007</v>
      </c>
      <c r="J61" s="11">
        <f t="shared" si="3"/>
        <v>1.5487941414853477</v>
      </c>
      <c r="K61" s="11">
        <f t="shared" si="4"/>
        <v>1.5487941414853477</v>
      </c>
    </row>
    <row r="62" spans="2:11" s="40" customFormat="1" ht="15.6">
      <c r="B62" s="9" t="s">
        <v>124</v>
      </c>
      <c r="C62" s="27">
        <v>1</v>
      </c>
      <c r="D62" s="7">
        <v>1</v>
      </c>
      <c r="E62" s="8">
        <v>5502</v>
      </c>
      <c r="F62" s="2">
        <v>610</v>
      </c>
      <c r="G62" s="11">
        <v>558913000</v>
      </c>
      <c r="H62" s="11">
        <v>558913000</v>
      </c>
      <c r="I62" s="11">
        <v>8656411.8000000007</v>
      </c>
      <c r="J62" s="11">
        <f t="shared" si="3"/>
        <v>1.5487941414853477</v>
      </c>
      <c r="K62" s="11">
        <f t="shared" si="4"/>
        <v>1.5487941414853477</v>
      </c>
    </row>
    <row r="63" spans="2:11" s="40" customFormat="1" ht="109.2">
      <c r="B63" s="6" t="s">
        <v>200</v>
      </c>
      <c r="C63" s="27">
        <v>1</v>
      </c>
      <c r="D63" s="7">
        <v>1</v>
      </c>
      <c r="E63" s="8">
        <v>5503</v>
      </c>
      <c r="F63" s="2"/>
      <c r="G63" s="11">
        <f t="shared" ref="G63:I64" si="7">G64</f>
        <v>388872000</v>
      </c>
      <c r="H63" s="11">
        <f t="shared" si="7"/>
        <v>388872000</v>
      </c>
      <c r="I63" s="11">
        <f t="shared" si="7"/>
        <v>13081805.32</v>
      </c>
      <c r="J63" s="11">
        <f t="shared" si="3"/>
        <v>3.3640388919747375</v>
      </c>
      <c r="K63" s="11">
        <f t="shared" si="4"/>
        <v>3.3640388919747375</v>
      </c>
    </row>
    <row r="64" spans="2:11" s="40" customFormat="1" ht="31.2">
      <c r="B64" s="9" t="s">
        <v>123</v>
      </c>
      <c r="C64" s="27">
        <v>1</v>
      </c>
      <c r="D64" s="7">
        <v>1</v>
      </c>
      <c r="E64" s="8">
        <v>5503</v>
      </c>
      <c r="F64" s="2">
        <v>600</v>
      </c>
      <c r="G64" s="11">
        <f t="shared" si="7"/>
        <v>388872000</v>
      </c>
      <c r="H64" s="11">
        <f t="shared" si="7"/>
        <v>388872000</v>
      </c>
      <c r="I64" s="11">
        <f t="shared" si="7"/>
        <v>13081805.32</v>
      </c>
      <c r="J64" s="11">
        <f t="shared" si="3"/>
        <v>3.3640388919747375</v>
      </c>
      <c r="K64" s="11">
        <f t="shared" si="4"/>
        <v>3.3640388919747375</v>
      </c>
    </row>
    <row r="65" spans="2:11" s="40" customFormat="1" ht="15.6">
      <c r="B65" s="9" t="s">
        <v>125</v>
      </c>
      <c r="C65" s="27">
        <v>1</v>
      </c>
      <c r="D65" s="7">
        <v>1</v>
      </c>
      <c r="E65" s="8">
        <v>5503</v>
      </c>
      <c r="F65" s="2">
        <v>620</v>
      </c>
      <c r="G65" s="11">
        <v>388872000</v>
      </c>
      <c r="H65" s="11">
        <v>388872000</v>
      </c>
      <c r="I65" s="11">
        <v>13081805.32</v>
      </c>
      <c r="J65" s="11">
        <f t="shared" si="3"/>
        <v>3.3640388919747375</v>
      </c>
      <c r="K65" s="11">
        <f t="shared" si="4"/>
        <v>3.3640388919747375</v>
      </c>
    </row>
    <row r="66" spans="2:11" s="40" customFormat="1" ht="124.8">
      <c r="B66" s="6" t="s">
        <v>263</v>
      </c>
      <c r="C66" s="27">
        <v>1</v>
      </c>
      <c r="D66" s="7">
        <v>1</v>
      </c>
      <c r="E66" s="8">
        <v>5504</v>
      </c>
      <c r="F66" s="2"/>
      <c r="G66" s="11">
        <f t="shared" ref="G66:I67" si="8">G67</f>
        <v>49088000</v>
      </c>
      <c r="H66" s="11">
        <f t="shared" si="8"/>
        <v>49088000</v>
      </c>
      <c r="I66" s="11">
        <f t="shared" si="8"/>
        <v>956408</v>
      </c>
      <c r="J66" s="11">
        <f t="shared" si="3"/>
        <v>1.9483539765319426</v>
      </c>
      <c r="K66" s="11">
        <f t="shared" si="4"/>
        <v>1.9483539765319426</v>
      </c>
    </row>
    <row r="67" spans="2:11" s="40" customFormat="1" ht="31.2">
      <c r="B67" s="9" t="s">
        <v>123</v>
      </c>
      <c r="C67" s="27">
        <v>1</v>
      </c>
      <c r="D67" s="7">
        <v>1</v>
      </c>
      <c r="E67" s="8">
        <v>5504</v>
      </c>
      <c r="F67" s="2">
        <v>600</v>
      </c>
      <c r="G67" s="11">
        <f t="shared" si="8"/>
        <v>49088000</v>
      </c>
      <c r="H67" s="11">
        <f t="shared" si="8"/>
        <v>49088000</v>
      </c>
      <c r="I67" s="11">
        <f t="shared" si="8"/>
        <v>956408</v>
      </c>
      <c r="J67" s="11">
        <f t="shared" si="3"/>
        <v>1.9483539765319426</v>
      </c>
      <c r="K67" s="11">
        <f t="shared" si="4"/>
        <v>1.9483539765319426</v>
      </c>
    </row>
    <row r="68" spans="2:11" s="40" customFormat="1" ht="15.6">
      <c r="B68" s="9" t="s">
        <v>124</v>
      </c>
      <c r="C68" s="27">
        <v>1</v>
      </c>
      <c r="D68" s="7">
        <v>1</v>
      </c>
      <c r="E68" s="8">
        <v>5504</v>
      </c>
      <c r="F68" s="2">
        <v>610</v>
      </c>
      <c r="G68" s="11">
        <v>49088000</v>
      </c>
      <c r="H68" s="11">
        <v>49088000</v>
      </c>
      <c r="I68" s="11">
        <v>956408</v>
      </c>
      <c r="J68" s="11">
        <f t="shared" si="3"/>
        <v>1.9483539765319426</v>
      </c>
      <c r="K68" s="11">
        <f t="shared" si="4"/>
        <v>1.9483539765319426</v>
      </c>
    </row>
    <row r="69" spans="2:11" s="40" customFormat="1" ht="109.2">
      <c r="B69" s="6" t="s">
        <v>264</v>
      </c>
      <c r="C69" s="27">
        <v>1</v>
      </c>
      <c r="D69" s="7">
        <v>1</v>
      </c>
      <c r="E69" s="8">
        <v>5506</v>
      </c>
      <c r="F69" s="2"/>
      <c r="G69" s="11">
        <f t="shared" ref="G69:I70" si="9">G70</f>
        <v>502000</v>
      </c>
      <c r="H69" s="11">
        <f t="shared" si="9"/>
        <v>502000</v>
      </c>
      <c r="I69" s="11">
        <f t="shared" si="9"/>
        <v>0</v>
      </c>
      <c r="J69" s="11">
        <f t="shared" si="3"/>
        <v>0</v>
      </c>
      <c r="K69" s="11">
        <f t="shared" si="4"/>
        <v>0</v>
      </c>
    </row>
    <row r="70" spans="2:11" s="40" customFormat="1" ht="31.2">
      <c r="B70" s="9" t="s">
        <v>123</v>
      </c>
      <c r="C70" s="27">
        <v>1</v>
      </c>
      <c r="D70" s="7">
        <v>1</v>
      </c>
      <c r="E70" s="8">
        <v>5506</v>
      </c>
      <c r="F70" s="2">
        <v>600</v>
      </c>
      <c r="G70" s="11">
        <f t="shared" si="9"/>
        <v>502000</v>
      </c>
      <c r="H70" s="11">
        <f t="shared" si="9"/>
        <v>502000</v>
      </c>
      <c r="I70" s="11">
        <f t="shared" si="9"/>
        <v>0</v>
      </c>
      <c r="J70" s="11">
        <f t="shared" si="3"/>
        <v>0</v>
      </c>
      <c r="K70" s="11">
        <f t="shared" si="4"/>
        <v>0</v>
      </c>
    </row>
    <row r="71" spans="2:11" s="40" customFormat="1" ht="15.6">
      <c r="B71" s="9" t="s">
        <v>124</v>
      </c>
      <c r="C71" s="27">
        <v>1</v>
      </c>
      <c r="D71" s="7">
        <v>1</v>
      </c>
      <c r="E71" s="8">
        <v>5506</v>
      </c>
      <c r="F71" s="2">
        <v>610</v>
      </c>
      <c r="G71" s="11">
        <v>502000</v>
      </c>
      <c r="H71" s="11">
        <v>502000</v>
      </c>
      <c r="I71" s="11">
        <v>0</v>
      </c>
      <c r="J71" s="11">
        <f t="shared" si="3"/>
        <v>0</v>
      </c>
      <c r="K71" s="11">
        <f t="shared" si="4"/>
        <v>0</v>
      </c>
    </row>
    <row r="72" spans="2:11" s="40" customFormat="1" ht="124.8">
      <c r="B72" s="6" t="s">
        <v>265</v>
      </c>
      <c r="C72" s="27">
        <v>1</v>
      </c>
      <c r="D72" s="7">
        <v>1</v>
      </c>
      <c r="E72" s="8">
        <v>5507</v>
      </c>
      <c r="F72" s="2"/>
      <c r="G72" s="11">
        <f>G73+G75+G77</f>
        <v>28467000</v>
      </c>
      <c r="H72" s="11">
        <f>H73+H75+H77</f>
        <v>28467000</v>
      </c>
      <c r="I72" s="11">
        <f>I73+I75+I77</f>
        <v>13859.630000000001</v>
      </c>
      <c r="J72" s="11">
        <f t="shared" si="3"/>
        <v>4.8686654723012618E-2</v>
      </c>
      <c r="K72" s="11">
        <f t="shared" si="4"/>
        <v>4.8686654723012618E-2</v>
      </c>
    </row>
    <row r="73" spans="2:11" s="40" customFormat="1" ht="62.4">
      <c r="B73" s="9" t="s">
        <v>266</v>
      </c>
      <c r="C73" s="27">
        <v>1</v>
      </c>
      <c r="D73" s="7">
        <v>1</v>
      </c>
      <c r="E73" s="8">
        <v>5507</v>
      </c>
      <c r="F73" s="2">
        <v>100</v>
      </c>
      <c r="G73" s="11">
        <f>G74</f>
        <v>0</v>
      </c>
      <c r="H73" s="11">
        <f>H74</f>
        <v>757000</v>
      </c>
      <c r="I73" s="11">
        <f>I74</f>
        <v>10789</v>
      </c>
      <c r="J73" s="11" t="e">
        <f t="shared" si="3"/>
        <v>#DIV/0!</v>
      </c>
      <c r="K73" s="11">
        <f t="shared" si="4"/>
        <v>1.4252311756935272</v>
      </c>
    </row>
    <row r="74" spans="2:11" s="40" customFormat="1" ht="15.6">
      <c r="B74" s="9" t="s">
        <v>267</v>
      </c>
      <c r="C74" s="27">
        <v>1</v>
      </c>
      <c r="D74" s="7">
        <v>1</v>
      </c>
      <c r="E74" s="8">
        <v>5507</v>
      </c>
      <c r="F74" s="2">
        <v>110</v>
      </c>
      <c r="G74" s="11"/>
      <c r="H74" s="11">
        <v>757000</v>
      </c>
      <c r="I74" s="11">
        <v>10789</v>
      </c>
      <c r="J74" s="11" t="e">
        <f t="shared" si="3"/>
        <v>#DIV/0!</v>
      </c>
      <c r="K74" s="11">
        <f t="shared" si="4"/>
        <v>1.4252311756935272</v>
      </c>
    </row>
    <row r="75" spans="2:11" s="40" customFormat="1" ht="31.2">
      <c r="B75" s="9" t="s">
        <v>128</v>
      </c>
      <c r="C75" s="27">
        <v>1</v>
      </c>
      <c r="D75" s="7">
        <v>1</v>
      </c>
      <c r="E75" s="8">
        <v>5507</v>
      </c>
      <c r="F75" s="2">
        <v>200</v>
      </c>
      <c r="G75" s="11">
        <f>G76</f>
        <v>0</v>
      </c>
      <c r="H75" s="11">
        <f>H76</f>
        <v>340000</v>
      </c>
      <c r="I75" s="11">
        <f>I76</f>
        <v>0</v>
      </c>
      <c r="J75" s="11" t="e">
        <f t="shared" si="3"/>
        <v>#DIV/0!</v>
      </c>
      <c r="K75" s="11">
        <f t="shared" si="4"/>
        <v>0</v>
      </c>
    </row>
    <row r="76" spans="2:11" s="40" customFormat="1" ht="31.2">
      <c r="B76" s="9" t="s">
        <v>129</v>
      </c>
      <c r="C76" s="27">
        <v>1</v>
      </c>
      <c r="D76" s="7">
        <v>1</v>
      </c>
      <c r="E76" s="8">
        <v>5507</v>
      </c>
      <c r="F76" s="2">
        <v>240</v>
      </c>
      <c r="G76" s="11"/>
      <c r="H76" s="11">
        <v>340000</v>
      </c>
      <c r="I76" s="11">
        <v>0</v>
      </c>
      <c r="J76" s="11" t="e">
        <f t="shared" si="3"/>
        <v>#DIV/0!</v>
      </c>
      <c r="K76" s="11">
        <f t="shared" si="4"/>
        <v>0</v>
      </c>
    </row>
    <row r="77" spans="2:11" s="40" customFormat="1" ht="31.2">
      <c r="B77" s="9" t="s">
        <v>123</v>
      </c>
      <c r="C77" s="27">
        <v>1</v>
      </c>
      <c r="D77" s="7">
        <v>1</v>
      </c>
      <c r="E77" s="8">
        <v>5507</v>
      </c>
      <c r="F77" s="2">
        <v>600</v>
      </c>
      <c r="G77" s="11">
        <f>G78</f>
        <v>28467000</v>
      </c>
      <c r="H77" s="11">
        <f>H78</f>
        <v>27370000</v>
      </c>
      <c r="I77" s="11">
        <f>I78</f>
        <v>3070.63</v>
      </c>
      <c r="J77" s="11">
        <f t="shared" si="3"/>
        <v>1.0786630133136615E-2</v>
      </c>
      <c r="K77" s="11">
        <f t="shared" si="4"/>
        <v>1.1218962367555717E-2</v>
      </c>
    </row>
    <row r="78" spans="2:11" s="40" customFormat="1" ht="15.6">
      <c r="B78" s="9" t="s">
        <v>125</v>
      </c>
      <c r="C78" s="27">
        <v>1</v>
      </c>
      <c r="D78" s="7">
        <v>1</v>
      </c>
      <c r="E78" s="8">
        <v>5507</v>
      </c>
      <c r="F78" s="2">
        <v>620</v>
      </c>
      <c r="G78" s="11">
        <v>28467000</v>
      </c>
      <c r="H78" s="11">
        <v>27370000</v>
      </c>
      <c r="I78" s="11">
        <v>3070.63</v>
      </c>
      <c r="J78" s="11">
        <f t="shared" si="3"/>
        <v>1.0786630133136615E-2</v>
      </c>
      <c r="K78" s="11">
        <f t="shared" si="4"/>
        <v>1.1218962367555717E-2</v>
      </c>
    </row>
    <row r="79" spans="2:11" s="40" customFormat="1" ht="78" hidden="1">
      <c r="B79" s="6" t="s">
        <v>268</v>
      </c>
      <c r="C79" s="27">
        <v>1</v>
      </c>
      <c r="D79" s="7">
        <v>1</v>
      </c>
      <c r="E79" s="8">
        <v>5602</v>
      </c>
      <c r="F79" s="2"/>
      <c r="G79" s="11">
        <f>G80+G82</f>
        <v>0</v>
      </c>
      <c r="H79" s="11">
        <f>H80+H82</f>
        <v>0</v>
      </c>
      <c r="I79" s="11">
        <f>I80+I82</f>
        <v>0</v>
      </c>
      <c r="J79" s="11" t="e">
        <f t="shared" si="3"/>
        <v>#DIV/0!</v>
      </c>
      <c r="K79" s="11" t="e">
        <f t="shared" si="4"/>
        <v>#DIV/0!</v>
      </c>
    </row>
    <row r="80" spans="2:11" s="40" customFormat="1" ht="31.2" hidden="1">
      <c r="B80" s="9" t="s">
        <v>123</v>
      </c>
      <c r="C80" s="27">
        <v>1</v>
      </c>
      <c r="D80" s="7">
        <v>1</v>
      </c>
      <c r="E80" s="8">
        <v>5602</v>
      </c>
      <c r="F80" s="2">
        <v>600</v>
      </c>
      <c r="G80" s="11">
        <f>G81</f>
        <v>0</v>
      </c>
      <c r="H80" s="11">
        <f>H81</f>
        <v>0</v>
      </c>
      <c r="I80" s="11">
        <f>I81</f>
        <v>0</v>
      </c>
      <c r="J80" s="11" t="e">
        <f t="shared" si="3"/>
        <v>#DIV/0!</v>
      </c>
      <c r="K80" s="11" t="e">
        <f t="shared" si="4"/>
        <v>#DIV/0!</v>
      </c>
    </row>
    <row r="81" spans="2:11" s="40" customFormat="1" ht="15.6" hidden="1">
      <c r="B81" s="9" t="s">
        <v>124</v>
      </c>
      <c r="C81" s="27">
        <v>1</v>
      </c>
      <c r="D81" s="7">
        <v>1</v>
      </c>
      <c r="E81" s="8">
        <v>5602</v>
      </c>
      <c r="F81" s="2">
        <v>610</v>
      </c>
      <c r="G81" s="11"/>
      <c r="H81" s="11"/>
      <c r="I81" s="11"/>
      <c r="J81" s="11" t="e">
        <f t="shared" si="3"/>
        <v>#DIV/0!</v>
      </c>
      <c r="K81" s="11" t="e">
        <f t="shared" si="4"/>
        <v>#DIV/0!</v>
      </c>
    </row>
    <row r="82" spans="2:11" s="40" customFormat="1" ht="15.6" hidden="1">
      <c r="B82" s="9"/>
      <c r="C82" s="27">
        <v>1</v>
      </c>
      <c r="D82" s="7">
        <v>1</v>
      </c>
      <c r="E82" s="8">
        <v>5602</v>
      </c>
      <c r="F82" s="2">
        <v>620</v>
      </c>
      <c r="G82" s="11"/>
      <c r="H82" s="11"/>
      <c r="I82" s="11"/>
      <c r="J82" s="11" t="e">
        <f>I82/G82*100</f>
        <v>#DIV/0!</v>
      </c>
      <c r="K82" s="11" t="e">
        <f>I82/H82*100</f>
        <v>#DIV/0!</v>
      </c>
    </row>
    <row r="83" spans="2:11" s="40" customFormat="1" ht="109.2">
      <c r="B83" s="6" t="s">
        <v>201</v>
      </c>
      <c r="C83" s="27">
        <v>1</v>
      </c>
      <c r="D83" s="7">
        <v>1</v>
      </c>
      <c r="E83" s="8">
        <v>5608</v>
      </c>
      <c r="F83" s="2"/>
      <c r="G83" s="11">
        <f>G84</f>
        <v>0</v>
      </c>
      <c r="H83" s="11">
        <f>H84</f>
        <v>286000</v>
      </c>
      <c r="I83" s="11">
        <f>I84</f>
        <v>0</v>
      </c>
      <c r="J83" s="11" t="e">
        <f t="shared" si="3"/>
        <v>#DIV/0!</v>
      </c>
      <c r="K83" s="11">
        <f t="shared" si="4"/>
        <v>0</v>
      </c>
    </row>
    <row r="84" spans="2:11" s="40" customFormat="1" ht="31.2">
      <c r="B84" s="9" t="s">
        <v>123</v>
      </c>
      <c r="C84" s="27">
        <v>1</v>
      </c>
      <c r="D84" s="7">
        <v>1</v>
      </c>
      <c r="E84" s="8">
        <v>5608</v>
      </c>
      <c r="F84" s="2">
        <v>600</v>
      </c>
      <c r="G84" s="11">
        <f>G85+G86</f>
        <v>0</v>
      </c>
      <c r="H84" s="11">
        <f>H85+H86</f>
        <v>286000</v>
      </c>
      <c r="I84" s="11">
        <f>I85+I86</f>
        <v>0</v>
      </c>
      <c r="J84" s="11" t="e">
        <f t="shared" si="3"/>
        <v>#DIV/0!</v>
      </c>
      <c r="K84" s="11">
        <f t="shared" si="4"/>
        <v>0</v>
      </c>
    </row>
    <row r="85" spans="2:11" s="40" customFormat="1" ht="15.6">
      <c r="B85" s="9" t="s">
        <v>124</v>
      </c>
      <c r="C85" s="27">
        <v>1</v>
      </c>
      <c r="D85" s="7">
        <v>1</v>
      </c>
      <c r="E85" s="8">
        <v>5608</v>
      </c>
      <c r="F85" s="2">
        <v>610</v>
      </c>
      <c r="G85" s="11"/>
      <c r="H85" s="11">
        <v>86000</v>
      </c>
      <c r="I85" s="11"/>
      <c r="J85" s="11" t="e">
        <f t="shared" si="3"/>
        <v>#DIV/0!</v>
      </c>
      <c r="K85" s="11">
        <f t="shared" si="4"/>
        <v>0</v>
      </c>
    </row>
    <row r="86" spans="2:11" s="40" customFormat="1" ht="15.6">
      <c r="B86" s="9" t="s">
        <v>125</v>
      </c>
      <c r="C86" s="27">
        <v>1</v>
      </c>
      <c r="D86" s="7">
        <v>1</v>
      </c>
      <c r="E86" s="8">
        <v>5608</v>
      </c>
      <c r="F86" s="2">
        <v>620</v>
      </c>
      <c r="G86" s="11"/>
      <c r="H86" s="11">
        <v>200000</v>
      </c>
      <c r="I86" s="11"/>
      <c r="J86" s="11" t="e">
        <f t="shared" si="3"/>
        <v>#DIV/0!</v>
      </c>
      <c r="K86" s="11">
        <f t="shared" si="4"/>
        <v>0</v>
      </c>
    </row>
    <row r="87" spans="2:11" s="40" customFormat="1" ht="72.599999999999994" customHeight="1">
      <c r="B87" s="9" t="s">
        <v>126</v>
      </c>
      <c r="C87" s="27">
        <v>1</v>
      </c>
      <c r="D87" s="7">
        <v>1</v>
      </c>
      <c r="E87" s="8">
        <v>9999</v>
      </c>
      <c r="F87" s="2"/>
      <c r="G87" s="11">
        <f>G88</f>
        <v>2758000</v>
      </c>
      <c r="H87" s="11">
        <f>H88</f>
        <v>2758000</v>
      </c>
      <c r="I87" s="11">
        <f>I88</f>
        <v>0</v>
      </c>
      <c r="J87" s="11"/>
      <c r="K87" s="11">
        <f t="shared" si="4"/>
        <v>0</v>
      </c>
    </row>
    <row r="88" spans="2:11" s="40" customFormat="1" ht="31.2">
      <c r="B88" s="9" t="s">
        <v>123</v>
      </c>
      <c r="C88" s="27">
        <v>1</v>
      </c>
      <c r="D88" s="7">
        <v>1</v>
      </c>
      <c r="E88" s="8">
        <v>9999</v>
      </c>
      <c r="F88" s="2">
        <v>600</v>
      </c>
      <c r="G88" s="11">
        <f>G89+G90</f>
        <v>2758000</v>
      </c>
      <c r="H88" s="11">
        <f>H89+H90</f>
        <v>2758000</v>
      </c>
      <c r="I88" s="11">
        <f>I89+I90</f>
        <v>0</v>
      </c>
      <c r="J88" s="11">
        <f>I88/G88*100</f>
        <v>0</v>
      </c>
      <c r="K88" s="11">
        <f>I88/H88*100</f>
        <v>0</v>
      </c>
    </row>
    <row r="89" spans="2:11" s="40" customFormat="1" ht="15.6">
      <c r="B89" s="9" t="s">
        <v>124</v>
      </c>
      <c r="C89" s="27">
        <v>1</v>
      </c>
      <c r="D89" s="7">
        <v>1</v>
      </c>
      <c r="E89" s="8">
        <v>9999</v>
      </c>
      <c r="F89" s="2">
        <v>610</v>
      </c>
      <c r="G89" s="11">
        <v>2005000</v>
      </c>
      <c r="H89" s="11">
        <v>2005000</v>
      </c>
      <c r="I89" s="11"/>
      <c r="J89" s="11">
        <f>I89/G89*100</f>
        <v>0</v>
      </c>
      <c r="K89" s="11">
        <f>I89/H89*100</f>
        <v>0</v>
      </c>
    </row>
    <row r="90" spans="2:11" s="40" customFormat="1" ht="15.6">
      <c r="B90" s="9" t="s">
        <v>125</v>
      </c>
      <c r="C90" s="27">
        <v>1</v>
      </c>
      <c r="D90" s="7">
        <v>1</v>
      </c>
      <c r="E90" s="8">
        <v>9999</v>
      </c>
      <c r="F90" s="2">
        <v>620</v>
      </c>
      <c r="G90" s="11">
        <v>753000</v>
      </c>
      <c r="H90" s="11">
        <v>753000</v>
      </c>
      <c r="I90" s="11"/>
      <c r="J90" s="11">
        <f>I90/G90*100</f>
        <v>0</v>
      </c>
      <c r="K90" s="11">
        <f>I90/H90*100</f>
        <v>0</v>
      </c>
    </row>
    <row r="91" spans="2:11" s="40" customFormat="1" ht="78">
      <c r="B91" s="9" t="s">
        <v>202</v>
      </c>
      <c r="C91" s="27">
        <v>1</v>
      </c>
      <c r="D91" s="7">
        <v>2</v>
      </c>
      <c r="E91" s="8">
        <v>0</v>
      </c>
      <c r="F91" s="1"/>
      <c r="G91" s="11">
        <f>G92+G98</f>
        <v>100000</v>
      </c>
      <c r="H91" s="11">
        <f>H92+H98</f>
        <v>100000</v>
      </c>
      <c r="I91" s="11">
        <f>I92+I98</f>
        <v>0</v>
      </c>
      <c r="J91" s="11">
        <f t="shared" si="3"/>
        <v>0</v>
      </c>
      <c r="K91" s="11"/>
    </row>
    <row r="92" spans="2:11" s="40" customFormat="1" ht="78">
      <c r="B92" s="9" t="s">
        <v>203</v>
      </c>
      <c r="C92" s="27">
        <v>1</v>
      </c>
      <c r="D92" s="7">
        <v>2</v>
      </c>
      <c r="E92" s="8">
        <v>9999</v>
      </c>
      <c r="F92" s="1"/>
      <c r="G92" s="11">
        <f>G93+G95</f>
        <v>100000</v>
      </c>
      <c r="H92" s="11">
        <f>H93+H95</f>
        <v>100000</v>
      </c>
      <c r="I92" s="11">
        <f>I93+I95</f>
        <v>0</v>
      </c>
      <c r="J92" s="11">
        <f t="shared" si="3"/>
        <v>0</v>
      </c>
      <c r="K92" s="11"/>
    </row>
    <row r="93" spans="2:11" s="40" customFormat="1" ht="31.2">
      <c r="B93" s="9" t="s">
        <v>128</v>
      </c>
      <c r="C93" s="27">
        <v>1</v>
      </c>
      <c r="D93" s="7">
        <v>2</v>
      </c>
      <c r="E93" s="8">
        <v>9999</v>
      </c>
      <c r="F93" s="2">
        <v>200</v>
      </c>
      <c r="G93" s="11">
        <f>G94</f>
        <v>100000</v>
      </c>
      <c r="H93" s="11">
        <f>H94</f>
        <v>100000</v>
      </c>
      <c r="I93" s="11">
        <f>I94</f>
        <v>0</v>
      </c>
      <c r="J93" s="11">
        <f t="shared" si="3"/>
        <v>0</v>
      </c>
      <c r="K93" s="11"/>
    </row>
    <row r="94" spans="2:11" s="40" customFormat="1" ht="31.2">
      <c r="B94" s="9" t="s">
        <v>129</v>
      </c>
      <c r="C94" s="27">
        <v>1</v>
      </c>
      <c r="D94" s="7">
        <v>2</v>
      </c>
      <c r="E94" s="8">
        <v>9999</v>
      </c>
      <c r="F94" s="2">
        <v>240</v>
      </c>
      <c r="G94" s="11">
        <v>100000</v>
      </c>
      <c r="H94" s="11">
        <v>100000</v>
      </c>
      <c r="I94" s="11"/>
      <c r="J94" s="11">
        <f t="shared" si="3"/>
        <v>0</v>
      </c>
      <c r="K94" s="11"/>
    </row>
    <row r="95" spans="2:11" s="40" customFormat="1" ht="31.2" hidden="1">
      <c r="B95" s="9" t="s">
        <v>123</v>
      </c>
      <c r="C95" s="27">
        <v>1</v>
      </c>
      <c r="D95" s="7">
        <v>2</v>
      </c>
      <c r="E95" s="8">
        <v>2101</v>
      </c>
      <c r="F95" s="1">
        <v>600</v>
      </c>
      <c r="G95" s="11">
        <f>G96+G97</f>
        <v>0</v>
      </c>
      <c r="H95" s="11">
        <f>H96+H97</f>
        <v>0</v>
      </c>
      <c r="I95" s="11">
        <f>I96+I97</f>
        <v>0</v>
      </c>
      <c r="J95" s="11" t="e">
        <f t="shared" si="3"/>
        <v>#DIV/0!</v>
      </c>
      <c r="K95" s="11" t="e">
        <f t="shared" si="4"/>
        <v>#DIV/0!</v>
      </c>
    </row>
    <row r="96" spans="2:11" s="40" customFormat="1" ht="15.6" hidden="1">
      <c r="B96" s="9" t="s">
        <v>124</v>
      </c>
      <c r="C96" s="27">
        <v>1</v>
      </c>
      <c r="D96" s="7">
        <v>2</v>
      </c>
      <c r="E96" s="8">
        <v>2101</v>
      </c>
      <c r="F96" s="1">
        <v>610</v>
      </c>
      <c r="G96" s="11"/>
      <c r="H96" s="11"/>
      <c r="I96" s="11"/>
      <c r="J96" s="11" t="e">
        <f t="shared" si="3"/>
        <v>#DIV/0!</v>
      </c>
      <c r="K96" s="11" t="e">
        <f t="shared" si="4"/>
        <v>#DIV/0!</v>
      </c>
    </row>
    <row r="97" spans="2:11" s="40" customFormat="1" ht="15.6" hidden="1">
      <c r="B97" s="9" t="s">
        <v>125</v>
      </c>
      <c r="C97" s="27">
        <v>1</v>
      </c>
      <c r="D97" s="7">
        <v>2</v>
      </c>
      <c r="E97" s="8">
        <v>2101</v>
      </c>
      <c r="F97" s="1">
        <v>620</v>
      </c>
      <c r="G97" s="11"/>
      <c r="H97" s="11"/>
      <c r="I97" s="11"/>
      <c r="J97" s="11" t="e">
        <f t="shared" si="3"/>
        <v>#DIV/0!</v>
      </c>
      <c r="K97" s="11" t="e">
        <f t="shared" si="4"/>
        <v>#DIV/0!</v>
      </c>
    </row>
    <row r="98" spans="2:11" s="40" customFormat="1" ht="93.6" hidden="1">
      <c r="B98" s="9" t="s">
        <v>204</v>
      </c>
      <c r="C98" s="27">
        <v>1</v>
      </c>
      <c r="D98" s="7">
        <v>2</v>
      </c>
      <c r="E98" s="8">
        <v>5602</v>
      </c>
      <c r="F98" s="1"/>
      <c r="G98" s="11">
        <f>G99+G101</f>
        <v>0</v>
      </c>
      <c r="H98" s="11">
        <f>H99+H101</f>
        <v>0</v>
      </c>
      <c r="I98" s="11">
        <f>I99+I101</f>
        <v>0</v>
      </c>
      <c r="J98" s="11" t="e">
        <f t="shared" si="3"/>
        <v>#DIV/0!</v>
      </c>
      <c r="K98" s="11" t="e">
        <f t="shared" si="4"/>
        <v>#DIV/0!</v>
      </c>
    </row>
    <row r="99" spans="2:11" s="40" customFormat="1" ht="31.2" hidden="1">
      <c r="B99" s="9" t="s">
        <v>128</v>
      </c>
      <c r="C99" s="27">
        <v>1</v>
      </c>
      <c r="D99" s="7">
        <v>2</v>
      </c>
      <c r="E99" s="8">
        <v>5602</v>
      </c>
      <c r="F99" s="1">
        <v>200</v>
      </c>
      <c r="G99" s="11">
        <f>G100</f>
        <v>0</v>
      </c>
      <c r="H99" s="11">
        <f>H100</f>
        <v>0</v>
      </c>
      <c r="I99" s="11">
        <f>I100</f>
        <v>0</v>
      </c>
      <c r="J99" s="11" t="e">
        <f t="shared" si="3"/>
        <v>#DIV/0!</v>
      </c>
      <c r="K99" s="11" t="e">
        <f t="shared" si="4"/>
        <v>#DIV/0!</v>
      </c>
    </row>
    <row r="100" spans="2:11" s="40" customFormat="1" ht="31.2" hidden="1">
      <c r="B100" s="9" t="s">
        <v>129</v>
      </c>
      <c r="C100" s="27">
        <v>1</v>
      </c>
      <c r="D100" s="7">
        <v>2</v>
      </c>
      <c r="E100" s="8">
        <v>5602</v>
      </c>
      <c r="F100" s="1">
        <v>240</v>
      </c>
      <c r="G100" s="11"/>
      <c r="H100" s="11"/>
      <c r="I100" s="11"/>
      <c r="J100" s="11" t="e">
        <f t="shared" si="3"/>
        <v>#DIV/0!</v>
      </c>
      <c r="K100" s="11" t="e">
        <f t="shared" si="4"/>
        <v>#DIV/0!</v>
      </c>
    </row>
    <row r="101" spans="2:11" s="40" customFormat="1" ht="31.2" hidden="1">
      <c r="B101" s="9" t="s">
        <v>123</v>
      </c>
      <c r="C101" s="27">
        <v>1</v>
      </c>
      <c r="D101" s="7">
        <v>2</v>
      </c>
      <c r="E101" s="8">
        <v>5602</v>
      </c>
      <c r="F101" s="1">
        <v>600</v>
      </c>
      <c r="G101" s="11">
        <f>G102</f>
        <v>0</v>
      </c>
      <c r="H101" s="11">
        <f>H102</f>
        <v>0</v>
      </c>
      <c r="I101" s="11">
        <f>I102</f>
        <v>0</v>
      </c>
      <c r="J101" s="11" t="e">
        <f t="shared" si="3"/>
        <v>#DIV/0!</v>
      </c>
      <c r="K101" s="11" t="e">
        <f t="shared" si="4"/>
        <v>#DIV/0!</v>
      </c>
    </row>
    <row r="102" spans="2:11" s="40" customFormat="1" ht="15.6" hidden="1">
      <c r="B102" s="9" t="s">
        <v>124</v>
      </c>
      <c r="C102" s="27">
        <v>1</v>
      </c>
      <c r="D102" s="7">
        <v>2</v>
      </c>
      <c r="E102" s="8">
        <v>5602</v>
      </c>
      <c r="F102" s="1">
        <v>610</v>
      </c>
      <c r="G102" s="11"/>
      <c r="H102" s="11"/>
      <c r="I102" s="11"/>
      <c r="J102" s="11" t="e">
        <f t="shared" si="3"/>
        <v>#DIV/0!</v>
      </c>
      <c r="K102" s="11" t="e">
        <f t="shared" si="4"/>
        <v>#DIV/0!</v>
      </c>
    </row>
    <row r="103" spans="2:11" s="40" customFormat="1" ht="46.8">
      <c r="B103" s="9" t="s">
        <v>205</v>
      </c>
      <c r="C103" s="27">
        <v>1</v>
      </c>
      <c r="D103" s="7">
        <v>3</v>
      </c>
      <c r="E103" s="8">
        <v>0</v>
      </c>
      <c r="F103" s="1"/>
      <c r="G103" s="11">
        <f>G104+G111+G115+G118+G108</f>
        <v>81025300</v>
      </c>
      <c r="H103" s="11">
        <f>H104+H111+H115+H118+H108</f>
        <v>81025300</v>
      </c>
      <c r="I103" s="11">
        <f>I104+I111+I115+I118+I108</f>
        <v>1640820.23</v>
      </c>
      <c r="J103" s="11">
        <f t="shared" si="3"/>
        <v>2.0250714653324331</v>
      </c>
      <c r="K103" s="11">
        <f t="shared" si="4"/>
        <v>2.0250714653324331</v>
      </c>
    </row>
    <row r="104" spans="2:11" s="40" customFormat="1" ht="78">
      <c r="B104" s="6" t="s">
        <v>206</v>
      </c>
      <c r="C104" s="27">
        <v>1</v>
      </c>
      <c r="D104" s="7">
        <v>3</v>
      </c>
      <c r="E104" s="8">
        <v>59</v>
      </c>
      <c r="F104" s="2"/>
      <c r="G104" s="11">
        <f>G105</f>
        <v>79725300</v>
      </c>
      <c r="H104" s="11">
        <f>H105</f>
        <v>79725300</v>
      </c>
      <c r="I104" s="11">
        <f>I105</f>
        <v>1640820.23</v>
      </c>
      <c r="J104" s="11">
        <f t="shared" si="3"/>
        <v>2.0580922618039694</v>
      </c>
      <c r="K104" s="11">
        <f t="shared" si="4"/>
        <v>2.0580922618039694</v>
      </c>
    </row>
    <row r="105" spans="2:11" s="40" customFormat="1" ht="31.2">
      <c r="B105" s="9" t="s">
        <v>123</v>
      </c>
      <c r="C105" s="27">
        <v>1</v>
      </c>
      <c r="D105" s="7">
        <v>3</v>
      </c>
      <c r="E105" s="8">
        <v>59</v>
      </c>
      <c r="F105" s="2">
        <v>600</v>
      </c>
      <c r="G105" s="11">
        <f>G106+G107</f>
        <v>79725300</v>
      </c>
      <c r="H105" s="11">
        <f>H106+H107</f>
        <v>79725300</v>
      </c>
      <c r="I105" s="11">
        <f>I106+I107</f>
        <v>1640820.23</v>
      </c>
      <c r="J105" s="11">
        <f t="shared" si="3"/>
        <v>2.0580922618039694</v>
      </c>
      <c r="K105" s="11">
        <f t="shared" si="4"/>
        <v>2.0580922618039694</v>
      </c>
    </row>
    <row r="106" spans="2:11" s="40" customFormat="1" ht="15.6">
      <c r="B106" s="9" t="s">
        <v>124</v>
      </c>
      <c r="C106" s="27">
        <v>1</v>
      </c>
      <c r="D106" s="7">
        <v>3</v>
      </c>
      <c r="E106" s="8">
        <v>59</v>
      </c>
      <c r="F106" s="2">
        <v>610</v>
      </c>
      <c r="G106" s="11">
        <v>31933500</v>
      </c>
      <c r="H106" s="11">
        <v>31933500</v>
      </c>
      <c r="I106" s="11">
        <v>719229.73</v>
      </c>
      <c r="J106" s="11">
        <f t="shared" ref="J106:J172" si="10">I106/G106*100</f>
        <v>2.2522734119341759</v>
      </c>
      <c r="K106" s="11">
        <f t="shared" ref="K106:K172" si="11">I106/H106*100</f>
        <v>2.2522734119341759</v>
      </c>
    </row>
    <row r="107" spans="2:11" s="40" customFormat="1" ht="15.6">
      <c r="B107" s="9" t="s">
        <v>125</v>
      </c>
      <c r="C107" s="27">
        <v>1</v>
      </c>
      <c r="D107" s="7">
        <v>3</v>
      </c>
      <c r="E107" s="8">
        <v>59</v>
      </c>
      <c r="F107" s="2">
        <v>620</v>
      </c>
      <c r="G107" s="11">
        <v>47791800</v>
      </c>
      <c r="H107" s="11">
        <v>47791800</v>
      </c>
      <c r="I107" s="11">
        <v>921590.5</v>
      </c>
      <c r="J107" s="11">
        <f t="shared" si="10"/>
        <v>1.9283444021777796</v>
      </c>
      <c r="K107" s="11">
        <f t="shared" si="11"/>
        <v>1.9283444021777796</v>
      </c>
    </row>
    <row r="108" spans="2:11" s="40" customFormat="1" ht="62.4">
      <c r="B108" s="6" t="s">
        <v>207</v>
      </c>
      <c r="C108" s="27">
        <v>1</v>
      </c>
      <c r="D108" s="7">
        <v>3</v>
      </c>
      <c r="E108" s="8">
        <v>9999</v>
      </c>
      <c r="F108" s="2"/>
      <c r="G108" s="11">
        <f t="shared" ref="G108:I109" si="12">G109</f>
        <v>1300000</v>
      </c>
      <c r="H108" s="11">
        <f t="shared" si="12"/>
        <v>1300000</v>
      </c>
      <c r="I108" s="11">
        <f t="shared" si="12"/>
        <v>0</v>
      </c>
      <c r="J108" s="11">
        <f t="shared" si="10"/>
        <v>0</v>
      </c>
      <c r="K108" s="11"/>
    </row>
    <row r="109" spans="2:11" s="40" customFormat="1" ht="31.2">
      <c r="B109" s="9" t="s">
        <v>123</v>
      </c>
      <c r="C109" s="27">
        <v>1</v>
      </c>
      <c r="D109" s="7">
        <v>3</v>
      </c>
      <c r="E109" s="8">
        <v>9999</v>
      </c>
      <c r="F109" s="2">
        <v>600</v>
      </c>
      <c r="G109" s="11">
        <f t="shared" si="12"/>
        <v>1300000</v>
      </c>
      <c r="H109" s="11">
        <f t="shared" si="12"/>
        <v>1300000</v>
      </c>
      <c r="I109" s="11">
        <f t="shared" si="12"/>
        <v>0</v>
      </c>
      <c r="J109" s="11">
        <f t="shared" si="10"/>
        <v>0</v>
      </c>
      <c r="K109" s="11"/>
    </row>
    <row r="110" spans="2:11" s="40" customFormat="1" ht="15.6">
      <c r="B110" s="9" t="s">
        <v>124</v>
      </c>
      <c r="C110" s="27">
        <v>1</v>
      </c>
      <c r="D110" s="7">
        <v>3</v>
      </c>
      <c r="E110" s="8">
        <v>9999</v>
      </c>
      <c r="F110" s="2">
        <v>610</v>
      </c>
      <c r="G110" s="11">
        <v>1300000</v>
      </c>
      <c r="H110" s="11">
        <v>1300000</v>
      </c>
      <c r="I110" s="11"/>
      <c r="J110" s="11">
        <f t="shared" si="10"/>
        <v>0</v>
      </c>
      <c r="K110" s="11"/>
    </row>
    <row r="111" spans="2:11" s="40" customFormat="1" ht="78" hidden="1">
      <c r="B111" s="6" t="s">
        <v>208</v>
      </c>
      <c r="C111" s="27">
        <v>1</v>
      </c>
      <c r="D111" s="7">
        <v>3</v>
      </c>
      <c r="E111" s="8">
        <v>2103</v>
      </c>
      <c r="F111" s="2"/>
      <c r="G111" s="11">
        <f>G112</f>
        <v>0</v>
      </c>
      <c r="H111" s="11">
        <f>H112</f>
        <v>0</v>
      </c>
      <c r="I111" s="11">
        <f>I112</f>
        <v>0</v>
      </c>
      <c r="J111" s="11" t="e">
        <f t="shared" si="10"/>
        <v>#DIV/0!</v>
      </c>
      <c r="K111" s="11" t="e">
        <f t="shared" si="11"/>
        <v>#DIV/0!</v>
      </c>
    </row>
    <row r="112" spans="2:11" s="40" customFormat="1" ht="31.2" hidden="1">
      <c r="B112" s="9" t="s">
        <v>123</v>
      </c>
      <c r="C112" s="27">
        <v>1</v>
      </c>
      <c r="D112" s="7">
        <v>3</v>
      </c>
      <c r="E112" s="8">
        <v>2103</v>
      </c>
      <c r="F112" s="2">
        <v>600</v>
      </c>
      <c r="G112" s="11">
        <f>G113+G114</f>
        <v>0</v>
      </c>
      <c r="H112" s="11">
        <f>H113+H114</f>
        <v>0</v>
      </c>
      <c r="I112" s="11">
        <f>I113+I114</f>
        <v>0</v>
      </c>
      <c r="J112" s="11" t="e">
        <f t="shared" si="10"/>
        <v>#DIV/0!</v>
      </c>
      <c r="K112" s="11" t="e">
        <f t="shared" si="11"/>
        <v>#DIV/0!</v>
      </c>
    </row>
    <row r="113" spans="2:11" s="40" customFormat="1" ht="15.6" hidden="1">
      <c r="B113" s="9" t="s">
        <v>124</v>
      </c>
      <c r="C113" s="27">
        <v>1</v>
      </c>
      <c r="D113" s="7">
        <v>3</v>
      </c>
      <c r="E113" s="8">
        <v>2103</v>
      </c>
      <c r="F113" s="2">
        <v>610</v>
      </c>
      <c r="G113" s="11"/>
      <c r="H113" s="11"/>
      <c r="I113" s="11"/>
      <c r="J113" s="11" t="e">
        <f t="shared" si="10"/>
        <v>#DIV/0!</v>
      </c>
      <c r="K113" s="11" t="e">
        <f t="shared" si="11"/>
        <v>#DIV/0!</v>
      </c>
    </row>
    <row r="114" spans="2:11" s="40" customFormat="1" ht="15.6" hidden="1">
      <c r="B114" s="9" t="s">
        <v>125</v>
      </c>
      <c r="C114" s="27">
        <v>1</v>
      </c>
      <c r="D114" s="7">
        <v>3</v>
      </c>
      <c r="E114" s="8">
        <v>2103</v>
      </c>
      <c r="F114" s="2">
        <v>620</v>
      </c>
      <c r="G114" s="11"/>
      <c r="H114" s="11"/>
      <c r="I114" s="11"/>
      <c r="J114" s="11" t="e">
        <f t="shared" si="10"/>
        <v>#DIV/0!</v>
      </c>
      <c r="K114" s="11" t="e">
        <f t="shared" si="11"/>
        <v>#DIV/0!</v>
      </c>
    </row>
    <row r="115" spans="2:11" s="40" customFormat="1" ht="78" hidden="1">
      <c r="B115" s="9" t="s">
        <v>269</v>
      </c>
      <c r="C115" s="27">
        <v>1</v>
      </c>
      <c r="D115" s="7">
        <v>3</v>
      </c>
      <c r="E115" s="8">
        <v>5602</v>
      </c>
      <c r="F115" s="1"/>
      <c r="G115" s="11">
        <f t="shared" ref="G115:I116" si="13">G116</f>
        <v>0</v>
      </c>
      <c r="H115" s="11">
        <f t="shared" si="13"/>
        <v>0</v>
      </c>
      <c r="I115" s="11">
        <f t="shared" si="13"/>
        <v>0</v>
      </c>
      <c r="J115" s="11" t="e">
        <f t="shared" si="10"/>
        <v>#DIV/0!</v>
      </c>
      <c r="K115" s="11" t="e">
        <f t="shared" si="11"/>
        <v>#DIV/0!</v>
      </c>
    </row>
    <row r="116" spans="2:11" s="40" customFormat="1" ht="31.2" hidden="1">
      <c r="B116" s="9" t="s">
        <v>123</v>
      </c>
      <c r="C116" s="27">
        <v>1</v>
      </c>
      <c r="D116" s="7">
        <v>3</v>
      </c>
      <c r="E116" s="8">
        <v>5602</v>
      </c>
      <c r="F116" s="1">
        <v>600</v>
      </c>
      <c r="G116" s="11">
        <f t="shared" si="13"/>
        <v>0</v>
      </c>
      <c r="H116" s="11">
        <f t="shared" si="13"/>
        <v>0</v>
      </c>
      <c r="I116" s="11">
        <f t="shared" si="13"/>
        <v>0</v>
      </c>
      <c r="J116" s="11" t="e">
        <f t="shared" si="10"/>
        <v>#DIV/0!</v>
      </c>
      <c r="K116" s="11" t="e">
        <f t="shared" si="11"/>
        <v>#DIV/0!</v>
      </c>
    </row>
    <row r="117" spans="2:11" s="40" customFormat="1" ht="15.6" hidden="1">
      <c r="B117" s="9" t="s">
        <v>124</v>
      </c>
      <c r="C117" s="27">
        <v>1</v>
      </c>
      <c r="D117" s="7">
        <v>3</v>
      </c>
      <c r="E117" s="8">
        <v>5602</v>
      </c>
      <c r="F117" s="1">
        <v>610</v>
      </c>
      <c r="G117" s="11"/>
      <c r="H117" s="11"/>
      <c r="I117" s="11"/>
      <c r="J117" s="11" t="e">
        <f t="shared" si="10"/>
        <v>#DIV/0!</v>
      </c>
      <c r="K117" s="11" t="e">
        <f t="shared" si="11"/>
        <v>#DIV/0!</v>
      </c>
    </row>
    <row r="118" spans="2:11" s="40" customFormat="1" ht="93.6" hidden="1">
      <c r="B118" s="6" t="s">
        <v>270</v>
      </c>
      <c r="C118" s="27">
        <v>1</v>
      </c>
      <c r="D118" s="7">
        <v>3</v>
      </c>
      <c r="E118" s="8">
        <v>5608</v>
      </c>
      <c r="F118" s="2"/>
      <c r="G118" s="11">
        <f t="shared" ref="G118:I119" si="14">G119</f>
        <v>0</v>
      </c>
      <c r="H118" s="11">
        <f t="shared" si="14"/>
        <v>0</v>
      </c>
      <c r="I118" s="11">
        <f t="shared" si="14"/>
        <v>0</v>
      </c>
      <c r="J118" s="11" t="e">
        <f t="shared" si="10"/>
        <v>#DIV/0!</v>
      </c>
      <c r="K118" s="11" t="e">
        <f t="shared" si="11"/>
        <v>#DIV/0!</v>
      </c>
    </row>
    <row r="119" spans="2:11" s="40" customFormat="1" ht="31.2" hidden="1">
      <c r="B119" s="9" t="s">
        <v>123</v>
      </c>
      <c r="C119" s="27">
        <v>1</v>
      </c>
      <c r="D119" s="7">
        <v>3</v>
      </c>
      <c r="E119" s="8">
        <v>5608</v>
      </c>
      <c r="F119" s="2">
        <v>600</v>
      </c>
      <c r="G119" s="11">
        <f t="shared" si="14"/>
        <v>0</v>
      </c>
      <c r="H119" s="11">
        <f t="shared" si="14"/>
        <v>0</v>
      </c>
      <c r="I119" s="11">
        <f t="shared" si="14"/>
        <v>0</v>
      </c>
      <c r="J119" s="11" t="e">
        <f t="shared" si="10"/>
        <v>#DIV/0!</v>
      </c>
      <c r="K119" s="11" t="e">
        <f t="shared" si="11"/>
        <v>#DIV/0!</v>
      </c>
    </row>
    <row r="120" spans="2:11" s="40" customFormat="1" ht="15.6" hidden="1">
      <c r="B120" s="9" t="s">
        <v>125</v>
      </c>
      <c r="C120" s="27">
        <v>1</v>
      </c>
      <c r="D120" s="7">
        <v>3</v>
      </c>
      <c r="E120" s="8">
        <v>5608</v>
      </c>
      <c r="F120" s="2">
        <v>620</v>
      </c>
      <c r="G120" s="11"/>
      <c r="H120" s="11"/>
      <c r="I120" s="11"/>
      <c r="J120" s="11" t="e">
        <f t="shared" si="10"/>
        <v>#DIV/0!</v>
      </c>
      <c r="K120" s="11" t="e">
        <f t="shared" si="11"/>
        <v>#DIV/0!</v>
      </c>
    </row>
    <row r="121" spans="2:11" s="40" customFormat="1" ht="62.4">
      <c r="B121" s="6" t="s">
        <v>271</v>
      </c>
      <c r="C121" s="27">
        <v>1</v>
      </c>
      <c r="D121" s="7">
        <v>4</v>
      </c>
      <c r="E121" s="8">
        <v>0</v>
      </c>
      <c r="F121" s="2"/>
      <c r="G121" s="11">
        <f t="shared" ref="G121:I122" si="15">G122</f>
        <v>540000</v>
      </c>
      <c r="H121" s="11">
        <f t="shared" si="15"/>
        <v>540000</v>
      </c>
      <c r="I121" s="11">
        <f t="shared" si="15"/>
        <v>0</v>
      </c>
      <c r="J121" s="11">
        <f t="shared" si="10"/>
        <v>0</v>
      </c>
      <c r="K121" s="11">
        <f t="shared" si="11"/>
        <v>0</v>
      </c>
    </row>
    <row r="122" spans="2:11" s="40" customFormat="1" ht="62.4">
      <c r="B122" s="6" t="s">
        <v>272</v>
      </c>
      <c r="C122" s="27">
        <v>1</v>
      </c>
      <c r="D122" s="7">
        <v>4</v>
      </c>
      <c r="E122" s="8">
        <v>9999</v>
      </c>
      <c r="F122" s="2"/>
      <c r="G122" s="11">
        <f t="shared" si="15"/>
        <v>540000</v>
      </c>
      <c r="H122" s="11">
        <f t="shared" si="15"/>
        <v>540000</v>
      </c>
      <c r="I122" s="11">
        <f t="shared" si="15"/>
        <v>0</v>
      </c>
      <c r="J122" s="11">
        <f t="shared" si="10"/>
        <v>0</v>
      </c>
      <c r="K122" s="11">
        <f t="shared" si="11"/>
        <v>0</v>
      </c>
    </row>
    <row r="123" spans="2:11" s="40" customFormat="1" ht="31.2">
      <c r="B123" s="9" t="s">
        <v>123</v>
      </c>
      <c r="C123" s="27">
        <v>1</v>
      </c>
      <c r="D123" s="7">
        <v>4</v>
      </c>
      <c r="E123" s="8">
        <v>9999</v>
      </c>
      <c r="F123" s="2">
        <v>600</v>
      </c>
      <c r="G123" s="11">
        <f>G124+G125</f>
        <v>540000</v>
      </c>
      <c r="H123" s="11">
        <f>H124+H125</f>
        <v>540000</v>
      </c>
      <c r="I123" s="11">
        <f>I124+I125</f>
        <v>0</v>
      </c>
      <c r="J123" s="11">
        <f t="shared" si="10"/>
        <v>0</v>
      </c>
      <c r="K123" s="11">
        <f t="shared" si="11"/>
        <v>0</v>
      </c>
    </row>
    <row r="124" spans="2:11" s="40" customFormat="1" ht="15.6">
      <c r="B124" s="9" t="s">
        <v>124</v>
      </c>
      <c r="C124" s="27">
        <v>1</v>
      </c>
      <c r="D124" s="7">
        <v>4</v>
      </c>
      <c r="E124" s="8">
        <v>9999</v>
      </c>
      <c r="F124" s="2">
        <v>610</v>
      </c>
      <c r="G124" s="11">
        <v>500000</v>
      </c>
      <c r="H124" s="11">
        <v>500000</v>
      </c>
      <c r="I124" s="11"/>
      <c r="J124" s="11">
        <f t="shared" si="10"/>
        <v>0</v>
      </c>
      <c r="K124" s="11">
        <f t="shared" si="11"/>
        <v>0</v>
      </c>
    </row>
    <row r="125" spans="2:11" s="40" customFormat="1" ht="15.6">
      <c r="B125" s="9" t="s">
        <v>125</v>
      </c>
      <c r="C125" s="27">
        <v>1</v>
      </c>
      <c r="D125" s="7">
        <v>4</v>
      </c>
      <c r="E125" s="8">
        <v>9999</v>
      </c>
      <c r="F125" s="2">
        <v>620</v>
      </c>
      <c r="G125" s="11">
        <v>40000</v>
      </c>
      <c r="H125" s="11">
        <v>40000</v>
      </c>
      <c r="I125" s="11"/>
      <c r="J125" s="11">
        <f t="shared" si="10"/>
        <v>0</v>
      </c>
      <c r="K125" s="11">
        <f t="shared" si="11"/>
        <v>0</v>
      </c>
    </row>
    <row r="126" spans="2:11" s="40" customFormat="1" ht="62.4">
      <c r="B126" s="6" t="s">
        <v>273</v>
      </c>
      <c r="C126" s="27">
        <v>1</v>
      </c>
      <c r="D126" s="7">
        <v>5</v>
      </c>
      <c r="E126" s="8">
        <v>0</v>
      </c>
      <c r="F126" s="2"/>
      <c r="G126" s="11">
        <f>G127</f>
        <v>43327200</v>
      </c>
      <c r="H126" s="11">
        <f>H127</f>
        <v>43327200</v>
      </c>
      <c r="I126" s="11">
        <f>I127</f>
        <v>1075313.56</v>
      </c>
      <c r="J126" s="11">
        <f t="shared" si="10"/>
        <v>2.4818441071659372</v>
      </c>
      <c r="K126" s="11">
        <f t="shared" si="11"/>
        <v>2.4818441071659372</v>
      </c>
    </row>
    <row r="127" spans="2:11" s="40" customFormat="1" ht="93.6">
      <c r="B127" s="6" t="s">
        <v>274</v>
      </c>
      <c r="C127" s="27">
        <v>1</v>
      </c>
      <c r="D127" s="7">
        <v>5</v>
      </c>
      <c r="E127" s="8">
        <v>59</v>
      </c>
      <c r="F127" s="2"/>
      <c r="G127" s="11">
        <f>G128+G130+G132</f>
        <v>43327200</v>
      </c>
      <c r="H127" s="11">
        <f>H128+H130+H132</f>
        <v>43327200</v>
      </c>
      <c r="I127" s="11">
        <f>I128+I130+I132</f>
        <v>1075313.56</v>
      </c>
      <c r="J127" s="11">
        <f t="shared" si="10"/>
        <v>2.4818441071659372</v>
      </c>
      <c r="K127" s="11">
        <f t="shared" si="11"/>
        <v>2.4818441071659372</v>
      </c>
    </row>
    <row r="128" spans="2:11" s="40" customFormat="1" ht="62.4">
      <c r="B128" s="9" t="s">
        <v>266</v>
      </c>
      <c r="C128" s="27">
        <v>1</v>
      </c>
      <c r="D128" s="7">
        <v>5</v>
      </c>
      <c r="E128" s="8">
        <v>59</v>
      </c>
      <c r="F128" s="2">
        <v>100</v>
      </c>
      <c r="G128" s="11">
        <f>G129</f>
        <v>40955400</v>
      </c>
      <c r="H128" s="11">
        <f>H129</f>
        <v>40955400</v>
      </c>
      <c r="I128" s="11">
        <f>I129</f>
        <v>1013134.98</v>
      </c>
      <c r="J128" s="11">
        <f t="shared" si="10"/>
        <v>2.4737518861981571</v>
      </c>
      <c r="K128" s="11">
        <f t="shared" si="11"/>
        <v>2.4737518861981571</v>
      </c>
    </row>
    <row r="129" spans="2:11" s="40" customFormat="1" ht="15.6">
      <c r="B129" s="9" t="s">
        <v>267</v>
      </c>
      <c r="C129" s="27">
        <v>1</v>
      </c>
      <c r="D129" s="7">
        <v>5</v>
      </c>
      <c r="E129" s="8">
        <v>59</v>
      </c>
      <c r="F129" s="2">
        <v>110</v>
      </c>
      <c r="G129" s="11">
        <f>40199400+756000</f>
        <v>40955400</v>
      </c>
      <c r="H129" s="11">
        <v>40955400</v>
      </c>
      <c r="I129" s="11">
        <v>1013134.98</v>
      </c>
      <c r="J129" s="11">
        <f t="shared" si="10"/>
        <v>2.4737518861981571</v>
      </c>
      <c r="K129" s="11">
        <f t="shared" si="11"/>
        <v>2.4737518861981571</v>
      </c>
    </row>
    <row r="130" spans="2:11" s="40" customFormat="1" ht="31.2">
      <c r="B130" s="9" t="s">
        <v>128</v>
      </c>
      <c r="C130" s="27">
        <v>1</v>
      </c>
      <c r="D130" s="7">
        <v>5</v>
      </c>
      <c r="E130" s="8">
        <v>59</v>
      </c>
      <c r="F130" s="2">
        <v>200</v>
      </c>
      <c r="G130" s="11">
        <f>G131</f>
        <v>2361000</v>
      </c>
      <c r="H130" s="11">
        <f>H131</f>
        <v>2361000</v>
      </c>
      <c r="I130" s="11">
        <f>I131</f>
        <v>62178.58</v>
      </c>
      <c r="J130" s="11">
        <f t="shared" si="10"/>
        <v>2.6335696738670054</v>
      </c>
      <c r="K130" s="11">
        <f t="shared" si="11"/>
        <v>2.6335696738670054</v>
      </c>
    </row>
    <row r="131" spans="2:11" s="40" customFormat="1" ht="31.2">
      <c r="B131" s="9" t="s">
        <v>129</v>
      </c>
      <c r="C131" s="27">
        <v>1</v>
      </c>
      <c r="D131" s="7">
        <v>5</v>
      </c>
      <c r="E131" s="8">
        <v>59</v>
      </c>
      <c r="F131" s="2">
        <v>240</v>
      </c>
      <c r="G131" s="11">
        <v>2361000</v>
      </c>
      <c r="H131" s="11">
        <v>2361000</v>
      </c>
      <c r="I131" s="11">
        <v>62178.58</v>
      </c>
      <c r="J131" s="11">
        <f t="shared" si="10"/>
        <v>2.6335696738670054</v>
      </c>
      <c r="K131" s="11">
        <f t="shared" si="11"/>
        <v>2.6335696738670054</v>
      </c>
    </row>
    <row r="132" spans="2:11" s="40" customFormat="1" ht="15.6">
      <c r="B132" s="9" t="s">
        <v>275</v>
      </c>
      <c r="C132" s="27">
        <v>1</v>
      </c>
      <c r="D132" s="7">
        <v>5</v>
      </c>
      <c r="E132" s="8">
        <v>59</v>
      </c>
      <c r="F132" s="2">
        <v>800</v>
      </c>
      <c r="G132" s="11">
        <f>G133</f>
        <v>10800</v>
      </c>
      <c r="H132" s="11">
        <f>H133</f>
        <v>10800</v>
      </c>
      <c r="I132" s="11">
        <f>I133</f>
        <v>0</v>
      </c>
      <c r="J132" s="11"/>
      <c r="K132" s="11"/>
    </row>
    <row r="133" spans="2:11" s="40" customFormat="1" ht="15.6">
      <c r="B133" s="6" t="s">
        <v>276</v>
      </c>
      <c r="C133" s="27">
        <v>1</v>
      </c>
      <c r="D133" s="7">
        <v>5</v>
      </c>
      <c r="E133" s="8">
        <v>59</v>
      </c>
      <c r="F133" s="2">
        <v>850</v>
      </c>
      <c r="G133" s="11">
        <v>10800</v>
      </c>
      <c r="H133" s="11">
        <v>10800</v>
      </c>
      <c r="I133" s="11"/>
      <c r="J133" s="11"/>
      <c r="K133" s="11"/>
    </row>
    <row r="134" spans="2:11" s="40" customFormat="1" ht="38.4" customHeight="1">
      <c r="B134" s="6" t="s">
        <v>277</v>
      </c>
      <c r="C134" s="27">
        <v>2</v>
      </c>
      <c r="D134" s="7">
        <v>0</v>
      </c>
      <c r="E134" s="8">
        <v>0</v>
      </c>
      <c r="F134" s="2"/>
      <c r="G134" s="11">
        <f>G135+G157+G170</f>
        <v>122838600</v>
      </c>
      <c r="H134" s="11">
        <f>H135+H157+H170</f>
        <v>122590600</v>
      </c>
      <c r="I134" s="11">
        <f>I135+I157+I170</f>
        <v>6064002.2699999996</v>
      </c>
      <c r="J134" s="11">
        <f t="shared" si="10"/>
        <v>4.9365608774440606</v>
      </c>
      <c r="K134" s="11">
        <f t="shared" si="11"/>
        <v>4.9465475085365433</v>
      </c>
    </row>
    <row r="135" spans="2:11" s="40" customFormat="1" ht="46.8">
      <c r="B135" s="6" t="s">
        <v>278</v>
      </c>
      <c r="C135" s="27">
        <v>2</v>
      </c>
      <c r="D135" s="7">
        <v>1</v>
      </c>
      <c r="E135" s="8">
        <v>0</v>
      </c>
      <c r="F135" s="2"/>
      <c r="G135" s="11">
        <f>G136+G139+G142+G145+G149+G154</f>
        <v>101414400</v>
      </c>
      <c r="H135" s="11">
        <f>H136+H139+H142+H145+H149+H154</f>
        <v>101166400</v>
      </c>
      <c r="I135" s="11">
        <f>I136+I139+I142+I145+I149+I154</f>
        <v>5789106.2699999996</v>
      </c>
      <c r="J135" s="11">
        <f t="shared" si="10"/>
        <v>5.7083671253786434</v>
      </c>
      <c r="K135" s="11">
        <f t="shared" si="11"/>
        <v>5.7223606553163897</v>
      </c>
    </row>
    <row r="136" spans="2:11" s="40" customFormat="1" ht="62.4">
      <c r="B136" s="6" t="s">
        <v>279</v>
      </c>
      <c r="C136" s="27">
        <v>2</v>
      </c>
      <c r="D136" s="7">
        <v>1</v>
      </c>
      <c r="E136" s="8">
        <v>2104</v>
      </c>
      <c r="F136" s="2"/>
      <c r="G136" s="11">
        <f t="shared" ref="G136:I137" si="16">G137</f>
        <v>4157200</v>
      </c>
      <c r="H136" s="11">
        <f t="shared" si="16"/>
        <v>4157200</v>
      </c>
      <c r="I136" s="11">
        <f t="shared" si="16"/>
        <v>0</v>
      </c>
      <c r="J136" s="11">
        <f t="shared" si="10"/>
        <v>0</v>
      </c>
      <c r="K136" s="11">
        <f t="shared" si="11"/>
        <v>0</v>
      </c>
    </row>
    <row r="137" spans="2:11" s="40" customFormat="1" ht="31.2">
      <c r="B137" s="9" t="s">
        <v>123</v>
      </c>
      <c r="C137" s="27">
        <v>2</v>
      </c>
      <c r="D137" s="7">
        <v>1</v>
      </c>
      <c r="E137" s="8">
        <v>2104</v>
      </c>
      <c r="F137" s="2">
        <v>600</v>
      </c>
      <c r="G137" s="11">
        <f t="shared" si="16"/>
        <v>4157200</v>
      </c>
      <c r="H137" s="11">
        <f t="shared" si="16"/>
        <v>4157200</v>
      </c>
      <c r="I137" s="11">
        <f t="shared" si="16"/>
        <v>0</v>
      </c>
      <c r="J137" s="11">
        <f t="shared" si="10"/>
        <v>0</v>
      </c>
      <c r="K137" s="11">
        <f t="shared" si="11"/>
        <v>0</v>
      </c>
    </row>
    <row r="138" spans="2:11" s="40" customFormat="1" ht="15.6">
      <c r="B138" s="9" t="s">
        <v>124</v>
      </c>
      <c r="C138" s="27">
        <v>2</v>
      </c>
      <c r="D138" s="7">
        <v>1</v>
      </c>
      <c r="E138" s="8">
        <v>2104</v>
      </c>
      <c r="F138" s="2">
        <v>610</v>
      </c>
      <c r="G138" s="11">
        <v>4157200</v>
      </c>
      <c r="H138" s="11">
        <v>4157200</v>
      </c>
      <c r="I138" s="11"/>
      <c r="J138" s="11">
        <f t="shared" si="10"/>
        <v>0</v>
      </c>
      <c r="K138" s="11">
        <f t="shared" si="11"/>
        <v>0</v>
      </c>
    </row>
    <row r="139" spans="2:11" s="40" customFormat="1" ht="78">
      <c r="B139" s="6" t="s">
        <v>210</v>
      </c>
      <c r="C139" s="27">
        <v>2</v>
      </c>
      <c r="D139" s="7">
        <v>1</v>
      </c>
      <c r="E139" s="8">
        <v>5260</v>
      </c>
      <c r="F139" s="2"/>
      <c r="G139" s="11">
        <f t="shared" ref="G139:I140" si="17">G140</f>
        <v>940000</v>
      </c>
      <c r="H139" s="11">
        <f t="shared" si="17"/>
        <v>940000</v>
      </c>
      <c r="I139" s="11">
        <f t="shared" si="17"/>
        <v>0</v>
      </c>
      <c r="J139" s="11">
        <f t="shared" si="10"/>
        <v>0</v>
      </c>
      <c r="K139" s="11">
        <f t="shared" si="11"/>
        <v>0</v>
      </c>
    </row>
    <row r="140" spans="2:11" s="40" customFormat="1" ht="15.6">
      <c r="B140" s="9" t="s">
        <v>211</v>
      </c>
      <c r="C140" s="27">
        <v>2</v>
      </c>
      <c r="D140" s="7">
        <v>1</v>
      </c>
      <c r="E140" s="8">
        <v>5260</v>
      </c>
      <c r="F140" s="2">
        <v>300</v>
      </c>
      <c r="G140" s="11">
        <f t="shared" si="17"/>
        <v>940000</v>
      </c>
      <c r="H140" s="11">
        <f t="shared" si="17"/>
        <v>940000</v>
      </c>
      <c r="I140" s="11">
        <f t="shared" si="17"/>
        <v>0</v>
      </c>
      <c r="J140" s="11">
        <f t="shared" si="10"/>
        <v>0</v>
      </c>
      <c r="K140" s="11">
        <f t="shared" si="11"/>
        <v>0</v>
      </c>
    </row>
    <row r="141" spans="2:11" s="40" customFormat="1" ht="15.6">
      <c r="B141" s="9" t="s">
        <v>212</v>
      </c>
      <c r="C141" s="27">
        <v>2</v>
      </c>
      <c r="D141" s="7">
        <v>1</v>
      </c>
      <c r="E141" s="8">
        <v>5260</v>
      </c>
      <c r="F141" s="2">
        <v>310</v>
      </c>
      <c r="G141" s="11">
        <v>940000</v>
      </c>
      <c r="H141" s="11">
        <v>940000</v>
      </c>
      <c r="I141" s="11"/>
      <c r="J141" s="11">
        <f t="shared" si="10"/>
        <v>0</v>
      </c>
      <c r="K141" s="11">
        <f t="shared" si="11"/>
        <v>0</v>
      </c>
    </row>
    <row r="142" spans="2:11" s="40" customFormat="1" ht="78">
      <c r="B142" s="6" t="s">
        <v>213</v>
      </c>
      <c r="C142" s="27">
        <v>2</v>
      </c>
      <c r="D142" s="7">
        <v>1</v>
      </c>
      <c r="E142" s="8">
        <v>5407</v>
      </c>
      <c r="F142" s="2"/>
      <c r="G142" s="11">
        <f t="shared" ref="G142:I143" si="18">G143</f>
        <v>5458800</v>
      </c>
      <c r="H142" s="11">
        <f t="shared" si="18"/>
        <v>5210800</v>
      </c>
      <c r="I142" s="11">
        <f t="shared" si="18"/>
        <v>0</v>
      </c>
      <c r="J142" s="11">
        <f t="shared" si="10"/>
        <v>0</v>
      </c>
      <c r="K142" s="11">
        <f t="shared" si="11"/>
        <v>0</v>
      </c>
    </row>
    <row r="143" spans="2:11" s="40" customFormat="1" ht="31.2">
      <c r="B143" s="9" t="s">
        <v>123</v>
      </c>
      <c r="C143" s="27">
        <v>2</v>
      </c>
      <c r="D143" s="7">
        <v>1</v>
      </c>
      <c r="E143" s="8">
        <v>5407</v>
      </c>
      <c r="F143" s="2">
        <v>600</v>
      </c>
      <c r="G143" s="11">
        <f t="shared" si="18"/>
        <v>5458800</v>
      </c>
      <c r="H143" s="11">
        <f t="shared" si="18"/>
        <v>5210800</v>
      </c>
      <c r="I143" s="11">
        <f t="shared" si="18"/>
        <v>0</v>
      </c>
      <c r="J143" s="11">
        <f t="shared" si="10"/>
        <v>0</v>
      </c>
      <c r="K143" s="11">
        <f t="shared" si="11"/>
        <v>0</v>
      </c>
    </row>
    <row r="144" spans="2:11" s="40" customFormat="1" ht="15.6">
      <c r="B144" s="9" t="s">
        <v>124</v>
      </c>
      <c r="C144" s="27">
        <v>2</v>
      </c>
      <c r="D144" s="7">
        <v>1</v>
      </c>
      <c r="E144" s="8">
        <v>5407</v>
      </c>
      <c r="F144" s="2">
        <v>610</v>
      </c>
      <c r="G144" s="11">
        <v>5458800</v>
      </c>
      <c r="H144" s="11">
        <v>5210800</v>
      </c>
      <c r="I144" s="11"/>
      <c r="J144" s="11">
        <f t="shared" si="10"/>
        <v>0</v>
      </c>
      <c r="K144" s="11">
        <f t="shared" si="11"/>
        <v>0</v>
      </c>
    </row>
    <row r="145" spans="2:11" s="40" customFormat="1" ht="109.2">
      <c r="B145" s="6" t="s">
        <v>214</v>
      </c>
      <c r="C145" s="27">
        <v>2</v>
      </c>
      <c r="D145" s="7">
        <v>1</v>
      </c>
      <c r="E145" s="8">
        <v>5508</v>
      </c>
      <c r="F145" s="2"/>
      <c r="G145" s="11">
        <f>G146</f>
        <v>71036400</v>
      </c>
      <c r="H145" s="11">
        <f>H146</f>
        <v>71036400</v>
      </c>
      <c r="I145" s="11">
        <f>I146</f>
        <v>5722106.2699999996</v>
      </c>
      <c r="J145" s="11">
        <f t="shared" si="10"/>
        <v>8.0551749103276631</v>
      </c>
      <c r="K145" s="11">
        <f t="shared" si="11"/>
        <v>8.0551749103276631</v>
      </c>
    </row>
    <row r="146" spans="2:11" s="40" customFormat="1" ht="15.6">
      <c r="B146" s="9" t="s">
        <v>211</v>
      </c>
      <c r="C146" s="27">
        <v>2</v>
      </c>
      <c r="D146" s="7">
        <v>1</v>
      </c>
      <c r="E146" s="8">
        <v>5508</v>
      </c>
      <c r="F146" s="2">
        <v>300</v>
      </c>
      <c r="G146" s="11">
        <f>G147+G148</f>
        <v>71036400</v>
      </c>
      <c r="H146" s="11">
        <f>H147+H148</f>
        <v>71036400</v>
      </c>
      <c r="I146" s="11">
        <f>I147+I148</f>
        <v>5722106.2699999996</v>
      </c>
      <c r="J146" s="11">
        <f t="shared" si="10"/>
        <v>8.0551749103276631</v>
      </c>
      <c r="K146" s="11">
        <f t="shared" si="11"/>
        <v>8.0551749103276631</v>
      </c>
    </row>
    <row r="147" spans="2:11" s="40" customFormat="1" ht="15.6">
      <c r="B147" s="9" t="s">
        <v>212</v>
      </c>
      <c r="C147" s="27">
        <v>2</v>
      </c>
      <c r="D147" s="7">
        <v>1</v>
      </c>
      <c r="E147" s="8">
        <v>5508</v>
      </c>
      <c r="F147" s="2">
        <v>310</v>
      </c>
      <c r="G147" s="11">
        <v>71036400</v>
      </c>
      <c r="H147" s="11">
        <v>71036400</v>
      </c>
      <c r="I147" s="11">
        <v>5722106.2699999996</v>
      </c>
      <c r="J147" s="11">
        <f t="shared" si="10"/>
        <v>8.0551749103276631</v>
      </c>
      <c r="K147" s="11">
        <f t="shared" si="11"/>
        <v>8.0551749103276631</v>
      </c>
    </row>
    <row r="148" spans="2:11" s="40" customFormat="1" ht="34.950000000000003" hidden="1" customHeight="1">
      <c r="B148" s="9" t="s">
        <v>11</v>
      </c>
      <c r="C148" s="27">
        <v>2</v>
      </c>
      <c r="D148" s="7">
        <v>1</v>
      </c>
      <c r="E148" s="8">
        <v>5508</v>
      </c>
      <c r="F148" s="2">
        <v>320</v>
      </c>
      <c r="G148" s="11"/>
      <c r="H148" s="11"/>
      <c r="I148" s="11"/>
      <c r="J148" s="11" t="e">
        <f t="shared" si="10"/>
        <v>#DIV/0!</v>
      </c>
      <c r="K148" s="11" t="e">
        <f t="shared" si="11"/>
        <v>#DIV/0!</v>
      </c>
    </row>
    <row r="149" spans="2:11" s="40" customFormat="1" ht="78">
      <c r="B149" s="6" t="s">
        <v>215</v>
      </c>
      <c r="C149" s="27">
        <v>2</v>
      </c>
      <c r="D149" s="7">
        <v>1</v>
      </c>
      <c r="E149" s="8">
        <v>5509</v>
      </c>
      <c r="F149" s="2"/>
      <c r="G149" s="11">
        <f>G150+G152</f>
        <v>13174800</v>
      </c>
      <c r="H149" s="11">
        <f>H150+H152</f>
        <v>13174800</v>
      </c>
      <c r="I149" s="11">
        <f>I150+I152</f>
        <v>67000</v>
      </c>
      <c r="J149" s="11">
        <f t="shared" si="10"/>
        <v>0.50854661930351885</v>
      </c>
      <c r="K149" s="11">
        <f t="shared" si="11"/>
        <v>0.50854661930351885</v>
      </c>
    </row>
    <row r="150" spans="2:11" s="40" customFormat="1" ht="62.4">
      <c r="B150" s="9" t="s">
        <v>266</v>
      </c>
      <c r="C150" s="27">
        <v>2</v>
      </c>
      <c r="D150" s="7">
        <v>1</v>
      </c>
      <c r="E150" s="8">
        <v>5509</v>
      </c>
      <c r="F150" s="2">
        <v>100</v>
      </c>
      <c r="G150" s="11">
        <f>G151</f>
        <v>9111000</v>
      </c>
      <c r="H150" s="11">
        <f>H151</f>
        <v>9111000</v>
      </c>
      <c r="I150" s="11">
        <f>I151</f>
        <v>67000</v>
      </c>
      <c r="J150" s="11">
        <f t="shared" si="10"/>
        <v>0.73537482164416645</v>
      </c>
      <c r="K150" s="11">
        <f t="shared" si="11"/>
        <v>0.73537482164416645</v>
      </c>
    </row>
    <row r="151" spans="2:11" s="40" customFormat="1" ht="31.2">
      <c r="B151" s="9" t="s">
        <v>216</v>
      </c>
      <c r="C151" s="27">
        <v>2</v>
      </c>
      <c r="D151" s="7">
        <v>1</v>
      </c>
      <c r="E151" s="8">
        <v>5509</v>
      </c>
      <c r="F151" s="2">
        <v>120</v>
      </c>
      <c r="G151" s="11">
        <v>9111000</v>
      </c>
      <c r="H151" s="11">
        <v>9111000</v>
      </c>
      <c r="I151" s="11">
        <v>67000</v>
      </c>
      <c r="J151" s="11">
        <f t="shared" si="10"/>
        <v>0.73537482164416645</v>
      </c>
      <c r="K151" s="11">
        <f t="shared" si="11"/>
        <v>0.73537482164416645</v>
      </c>
    </row>
    <row r="152" spans="2:11" s="40" customFormat="1" ht="31.2">
      <c r="B152" s="9" t="s">
        <v>128</v>
      </c>
      <c r="C152" s="27">
        <v>2</v>
      </c>
      <c r="D152" s="7">
        <v>1</v>
      </c>
      <c r="E152" s="8">
        <v>5509</v>
      </c>
      <c r="F152" s="2">
        <v>200</v>
      </c>
      <c r="G152" s="11">
        <f>G153</f>
        <v>4063800</v>
      </c>
      <c r="H152" s="11">
        <f>H153</f>
        <v>4063800</v>
      </c>
      <c r="I152" s="11">
        <f>I153</f>
        <v>0</v>
      </c>
      <c r="J152" s="11">
        <f t="shared" si="10"/>
        <v>0</v>
      </c>
      <c r="K152" s="11">
        <f t="shared" si="11"/>
        <v>0</v>
      </c>
    </row>
    <row r="153" spans="2:11" s="40" customFormat="1" ht="31.2">
      <c r="B153" s="9" t="s">
        <v>129</v>
      </c>
      <c r="C153" s="27">
        <v>2</v>
      </c>
      <c r="D153" s="7">
        <v>1</v>
      </c>
      <c r="E153" s="8">
        <v>5509</v>
      </c>
      <c r="F153" s="2">
        <v>240</v>
      </c>
      <c r="G153" s="11">
        <v>4063800</v>
      </c>
      <c r="H153" s="11">
        <v>4063800</v>
      </c>
      <c r="I153" s="11"/>
      <c r="J153" s="11">
        <f t="shared" si="10"/>
        <v>0</v>
      </c>
      <c r="K153" s="11">
        <f t="shared" si="11"/>
        <v>0</v>
      </c>
    </row>
    <row r="154" spans="2:11" s="40" customFormat="1" ht="62.4">
      <c r="B154" s="6" t="s">
        <v>8</v>
      </c>
      <c r="C154" s="27">
        <v>2</v>
      </c>
      <c r="D154" s="7">
        <v>1</v>
      </c>
      <c r="E154" s="8">
        <v>5510</v>
      </c>
      <c r="F154" s="2"/>
      <c r="G154" s="11">
        <f t="shared" ref="G154:I155" si="19">G155</f>
        <v>6647200</v>
      </c>
      <c r="H154" s="11">
        <f t="shared" si="19"/>
        <v>6647200</v>
      </c>
      <c r="I154" s="11">
        <f t="shared" si="19"/>
        <v>0</v>
      </c>
      <c r="J154" s="11">
        <f t="shared" si="10"/>
        <v>0</v>
      </c>
      <c r="K154" s="11">
        <f t="shared" si="11"/>
        <v>0</v>
      </c>
    </row>
    <row r="155" spans="2:11" s="40" customFormat="1" ht="31.2">
      <c r="B155" s="9" t="s">
        <v>123</v>
      </c>
      <c r="C155" s="27">
        <v>2</v>
      </c>
      <c r="D155" s="7">
        <v>1</v>
      </c>
      <c r="E155" s="8">
        <v>5510</v>
      </c>
      <c r="F155" s="2">
        <v>600</v>
      </c>
      <c r="G155" s="11">
        <f t="shared" si="19"/>
        <v>6647200</v>
      </c>
      <c r="H155" s="11">
        <f t="shared" si="19"/>
        <v>6647200</v>
      </c>
      <c r="I155" s="11">
        <f t="shared" si="19"/>
        <v>0</v>
      </c>
      <c r="J155" s="11">
        <f t="shared" si="10"/>
        <v>0</v>
      </c>
      <c r="K155" s="11">
        <f t="shared" si="11"/>
        <v>0</v>
      </c>
    </row>
    <row r="156" spans="2:11" s="40" customFormat="1" ht="15.6">
      <c r="B156" s="9" t="s">
        <v>124</v>
      </c>
      <c r="C156" s="27">
        <v>2</v>
      </c>
      <c r="D156" s="7">
        <v>1</v>
      </c>
      <c r="E156" s="8">
        <v>5510</v>
      </c>
      <c r="F156" s="2">
        <v>610</v>
      </c>
      <c r="G156" s="11">
        <v>6647200</v>
      </c>
      <c r="H156" s="11">
        <v>6647200</v>
      </c>
      <c r="I156" s="11"/>
      <c r="J156" s="11">
        <f t="shared" si="10"/>
        <v>0</v>
      </c>
      <c r="K156" s="11">
        <f t="shared" si="11"/>
        <v>0</v>
      </c>
    </row>
    <row r="157" spans="2:11" s="40" customFormat="1" ht="46.8">
      <c r="B157" s="6" t="s">
        <v>9</v>
      </c>
      <c r="C157" s="27">
        <v>2</v>
      </c>
      <c r="D157" s="7">
        <v>2</v>
      </c>
      <c r="E157" s="8">
        <v>0</v>
      </c>
      <c r="F157" s="2"/>
      <c r="G157" s="11">
        <f>G158+G161+G164+G167</f>
        <v>6534000</v>
      </c>
      <c r="H157" s="11">
        <f>H158+H161+H164+H167</f>
        <v>6534000</v>
      </c>
      <c r="I157" s="11">
        <f>I158+I161+I164+I167</f>
        <v>274896</v>
      </c>
      <c r="J157" s="11">
        <f t="shared" si="10"/>
        <v>4.2071625344352617</v>
      </c>
      <c r="K157" s="11">
        <f t="shared" si="11"/>
        <v>4.2071625344352617</v>
      </c>
    </row>
    <row r="158" spans="2:11" s="40" customFormat="1" ht="93.6">
      <c r="B158" s="6" t="s">
        <v>10</v>
      </c>
      <c r="C158" s="27">
        <v>2</v>
      </c>
      <c r="D158" s="7">
        <v>2</v>
      </c>
      <c r="E158" s="8">
        <v>3263</v>
      </c>
      <c r="F158" s="2"/>
      <c r="G158" s="11">
        <f t="shared" ref="G158:I159" si="20">G159</f>
        <v>4638000</v>
      </c>
      <c r="H158" s="11">
        <f t="shared" si="20"/>
        <v>4638000</v>
      </c>
      <c r="I158" s="11">
        <f t="shared" si="20"/>
        <v>250896</v>
      </c>
      <c r="J158" s="11">
        <f t="shared" si="10"/>
        <v>5.4095730918499356</v>
      </c>
      <c r="K158" s="11">
        <f t="shared" si="11"/>
        <v>5.4095730918499356</v>
      </c>
    </row>
    <row r="159" spans="2:11" s="40" customFormat="1" ht="15.6">
      <c r="B159" s="9" t="s">
        <v>211</v>
      </c>
      <c r="C159" s="27">
        <v>2</v>
      </c>
      <c r="D159" s="7">
        <v>2</v>
      </c>
      <c r="E159" s="8">
        <v>3263</v>
      </c>
      <c r="F159" s="2">
        <v>300</v>
      </c>
      <c r="G159" s="11">
        <f t="shared" si="20"/>
        <v>4638000</v>
      </c>
      <c r="H159" s="11">
        <f t="shared" si="20"/>
        <v>4638000</v>
      </c>
      <c r="I159" s="11">
        <f t="shared" si="20"/>
        <v>250896</v>
      </c>
      <c r="J159" s="11">
        <f t="shared" si="10"/>
        <v>5.4095730918499356</v>
      </c>
      <c r="K159" s="11">
        <f t="shared" si="11"/>
        <v>5.4095730918499356</v>
      </c>
    </row>
    <row r="160" spans="2:11" s="40" customFormat="1" ht="31.2">
      <c r="B160" s="9" t="s">
        <v>11</v>
      </c>
      <c r="C160" s="27">
        <v>2</v>
      </c>
      <c r="D160" s="7">
        <v>2</v>
      </c>
      <c r="E160" s="8">
        <v>3263</v>
      </c>
      <c r="F160" s="2">
        <v>320</v>
      </c>
      <c r="G160" s="11">
        <v>4638000</v>
      </c>
      <c r="H160" s="11">
        <v>4638000</v>
      </c>
      <c r="I160" s="11">
        <v>250896</v>
      </c>
      <c r="J160" s="11">
        <f t="shared" si="10"/>
        <v>5.4095730918499356</v>
      </c>
      <c r="K160" s="11">
        <f t="shared" si="11"/>
        <v>5.4095730918499356</v>
      </c>
    </row>
    <row r="161" spans="2:11" s="40" customFormat="1" ht="62.4">
      <c r="B161" s="6" t="s">
        <v>12</v>
      </c>
      <c r="C161" s="27">
        <v>2</v>
      </c>
      <c r="D161" s="7">
        <v>2</v>
      </c>
      <c r="E161" s="8">
        <v>3662</v>
      </c>
      <c r="F161" s="2"/>
      <c r="G161" s="11">
        <f t="shared" ref="G161:I162" si="21">G162</f>
        <v>676000</v>
      </c>
      <c r="H161" s="11">
        <f t="shared" si="21"/>
        <v>676000</v>
      </c>
      <c r="I161" s="11">
        <f t="shared" si="21"/>
        <v>24000</v>
      </c>
      <c r="J161" s="11">
        <f t="shared" si="10"/>
        <v>3.5502958579881656</v>
      </c>
      <c r="K161" s="11">
        <f t="shared" si="11"/>
        <v>3.5502958579881656</v>
      </c>
    </row>
    <row r="162" spans="2:11" s="40" customFormat="1" ht="15.6">
      <c r="B162" s="9" t="s">
        <v>211</v>
      </c>
      <c r="C162" s="27">
        <v>2</v>
      </c>
      <c r="D162" s="7">
        <v>2</v>
      </c>
      <c r="E162" s="8">
        <v>3662</v>
      </c>
      <c r="F162" s="2">
        <v>300</v>
      </c>
      <c r="G162" s="11">
        <f t="shared" si="21"/>
        <v>676000</v>
      </c>
      <c r="H162" s="11">
        <f t="shared" si="21"/>
        <v>676000</v>
      </c>
      <c r="I162" s="11">
        <f t="shared" si="21"/>
        <v>24000</v>
      </c>
      <c r="J162" s="11">
        <f t="shared" si="10"/>
        <v>3.5502958579881656</v>
      </c>
      <c r="K162" s="11">
        <f t="shared" si="11"/>
        <v>3.5502958579881656</v>
      </c>
    </row>
    <row r="163" spans="2:11" s="40" customFormat="1" ht="15.6">
      <c r="B163" s="9" t="s">
        <v>13</v>
      </c>
      <c r="C163" s="27">
        <v>2</v>
      </c>
      <c r="D163" s="7">
        <v>2</v>
      </c>
      <c r="E163" s="8">
        <v>3662</v>
      </c>
      <c r="F163" s="1">
        <v>360</v>
      </c>
      <c r="G163" s="11">
        <v>676000</v>
      </c>
      <c r="H163" s="11">
        <v>676000</v>
      </c>
      <c r="I163" s="11">
        <v>24000</v>
      </c>
      <c r="J163" s="11">
        <f t="shared" si="10"/>
        <v>3.5502958579881656</v>
      </c>
      <c r="K163" s="11">
        <f t="shared" si="11"/>
        <v>3.5502958579881656</v>
      </c>
    </row>
    <row r="164" spans="2:11" s="40" customFormat="1" ht="62.4">
      <c r="B164" s="6" t="s">
        <v>187</v>
      </c>
      <c r="C164" s="27">
        <v>2</v>
      </c>
      <c r="D164" s="7">
        <v>2</v>
      </c>
      <c r="E164" s="8">
        <v>7812</v>
      </c>
      <c r="F164" s="2"/>
      <c r="G164" s="11">
        <f t="shared" ref="G164:I165" si="22">G165</f>
        <v>1200000</v>
      </c>
      <c r="H164" s="11">
        <f t="shared" si="22"/>
        <v>1200000</v>
      </c>
      <c r="I164" s="11">
        <f t="shared" si="22"/>
        <v>0</v>
      </c>
      <c r="J164" s="11">
        <f t="shared" si="10"/>
        <v>0</v>
      </c>
      <c r="K164" s="11">
        <f t="shared" si="11"/>
        <v>0</v>
      </c>
    </row>
    <row r="165" spans="2:11" s="40" customFormat="1" ht="15.6">
      <c r="B165" s="9" t="s">
        <v>275</v>
      </c>
      <c r="C165" s="27">
        <v>2</v>
      </c>
      <c r="D165" s="7">
        <v>2</v>
      </c>
      <c r="E165" s="8">
        <v>7812</v>
      </c>
      <c r="F165" s="2">
        <v>800</v>
      </c>
      <c r="G165" s="11">
        <f t="shared" si="22"/>
        <v>1200000</v>
      </c>
      <c r="H165" s="11">
        <f t="shared" si="22"/>
        <v>1200000</v>
      </c>
      <c r="I165" s="11">
        <f t="shared" si="22"/>
        <v>0</v>
      </c>
      <c r="J165" s="11">
        <f t="shared" si="10"/>
        <v>0</v>
      </c>
      <c r="K165" s="11">
        <f t="shared" si="11"/>
        <v>0</v>
      </c>
    </row>
    <row r="166" spans="2:11" s="40" customFormat="1" ht="46.8">
      <c r="B166" s="53" t="s">
        <v>14</v>
      </c>
      <c r="C166" s="27">
        <v>2</v>
      </c>
      <c r="D166" s="7">
        <v>2</v>
      </c>
      <c r="E166" s="8">
        <v>7812</v>
      </c>
      <c r="F166" s="5">
        <v>810</v>
      </c>
      <c r="G166" s="11">
        <v>1200000</v>
      </c>
      <c r="H166" s="11">
        <v>1200000</v>
      </c>
      <c r="I166" s="11"/>
      <c r="J166" s="11">
        <f t="shared" si="10"/>
        <v>0</v>
      </c>
      <c r="K166" s="11">
        <f t="shared" si="11"/>
        <v>0</v>
      </c>
    </row>
    <row r="167" spans="2:11" s="40" customFormat="1" ht="70.2" customHeight="1">
      <c r="B167" s="53" t="s">
        <v>188</v>
      </c>
      <c r="C167" s="27">
        <v>2</v>
      </c>
      <c r="D167" s="7">
        <v>2</v>
      </c>
      <c r="E167" s="8">
        <v>9999</v>
      </c>
      <c r="F167" s="5"/>
      <c r="G167" s="11">
        <f t="shared" ref="G167:I168" si="23">G168</f>
        <v>20000</v>
      </c>
      <c r="H167" s="11">
        <f t="shared" si="23"/>
        <v>20000</v>
      </c>
      <c r="I167" s="11">
        <f t="shared" si="23"/>
        <v>0</v>
      </c>
      <c r="J167" s="11"/>
      <c r="K167" s="11"/>
    </row>
    <row r="168" spans="2:11" s="40" customFormat="1" ht="31.2">
      <c r="B168" s="53" t="s">
        <v>128</v>
      </c>
      <c r="C168" s="27">
        <v>2</v>
      </c>
      <c r="D168" s="7">
        <v>2</v>
      </c>
      <c r="E168" s="8">
        <v>9999</v>
      </c>
      <c r="F168" s="55">
        <v>200</v>
      </c>
      <c r="G168" s="11">
        <f t="shared" si="23"/>
        <v>20000</v>
      </c>
      <c r="H168" s="11">
        <f t="shared" si="23"/>
        <v>20000</v>
      </c>
      <c r="I168" s="11">
        <f t="shared" si="23"/>
        <v>0</v>
      </c>
      <c r="J168" s="11">
        <f>I168/G168*100</f>
        <v>0</v>
      </c>
      <c r="K168" s="11">
        <f>I168/H168*100</f>
        <v>0</v>
      </c>
    </row>
    <row r="169" spans="2:11" s="40" customFormat="1" ht="31.2">
      <c r="B169" s="53" t="s">
        <v>129</v>
      </c>
      <c r="C169" s="27">
        <v>2</v>
      </c>
      <c r="D169" s="7">
        <v>2</v>
      </c>
      <c r="E169" s="8">
        <v>9999</v>
      </c>
      <c r="F169" s="55">
        <v>240</v>
      </c>
      <c r="G169" s="11">
        <v>20000</v>
      </c>
      <c r="H169" s="11">
        <v>20000</v>
      </c>
      <c r="I169" s="11"/>
      <c r="J169" s="11">
        <f>I169/G169*100</f>
        <v>0</v>
      </c>
      <c r="K169" s="11">
        <f>I169/H169*100</f>
        <v>0</v>
      </c>
    </row>
    <row r="170" spans="2:11" s="40" customFormat="1" ht="46.8">
      <c r="B170" s="54" t="s">
        <v>15</v>
      </c>
      <c r="C170" s="56">
        <v>2</v>
      </c>
      <c r="D170" s="57">
        <v>3</v>
      </c>
      <c r="E170" s="58">
        <v>0</v>
      </c>
      <c r="F170" s="55"/>
      <c r="G170" s="11">
        <f>G171+G174</f>
        <v>14890200</v>
      </c>
      <c r="H170" s="11">
        <f>H171+H174</f>
        <v>14890200</v>
      </c>
      <c r="I170" s="11">
        <f>I171+I174</f>
        <v>0</v>
      </c>
      <c r="J170" s="11">
        <f t="shared" si="10"/>
        <v>0</v>
      </c>
      <c r="K170" s="11">
        <f t="shared" si="11"/>
        <v>0</v>
      </c>
    </row>
    <row r="171" spans="2:11" s="40" customFormat="1" ht="109.2">
      <c r="B171" s="6" t="s">
        <v>16</v>
      </c>
      <c r="C171" s="56">
        <v>2</v>
      </c>
      <c r="D171" s="57">
        <v>3</v>
      </c>
      <c r="E171" s="58">
        <v>5511</v>
      </c>
      <c r="F171" s="2"/>
      <c r="G171" s="11">
        <f t="shared" ref="G171:I172" si="24">G172</f>
        <v>14455300</v>
      </c>
      <c r="H171" s="11">
        <f t="shared" si="24"/>
        <v>14455300</v>
      </c>
      <c r="I171" s="11">
        <f t="shared" si="24"/>
        <v>0</v>
      </c>
      <c r="J171" s="11">
        <f t="shared" si="10"/>
        <v>0</v>
      </c>
      <c r="K171" s="11">
        <f t="shared" si="11"/>
        <v>0</v>
      </c>
    </row>
    <row r="172" spans="2:11" s="40" customFormat="1" ht="31.2">
      <c r="B172" s="9" t="s">
        <v>128</v>
      </c>
      <c r="C172" s="27">
        <v>2</v>
      </c>
      <c r="D172" s="7">
        <v>3</v>
      </c>
      <c r="E172" s="8">
        <v>5511</v>
      </c>
      <c r="F172" s="2">
        <v>200</v>
      </c>
      <c r="G172" s="11">
        <f t="shared" si="24"/>
        <v>14455300</v>
      </c>
      <c r="H172" s="11">
        <f t="shared" si="24"/>
        <v>14455300</v>
      </c>
      <c r="I172" s="11">
        <f t="shared" si="24"/>
        <v>0</v>
      </c>
      <c r="J172" s="11">
        <f t="shared" si="10"/>
        <v>0</v>
      </c>
      <c r="K172" s="11">
        <f t="shared" si="11"/>
        <v>0</v>
      </c>
    </row>
    <row r="173" spans="2:11" s="40" customFormat="1" ht="31.2">
      <c r="B173" s="9" t="s">
        <v>129</v>
      </c>
      <c r="C173" s="27">
        <v>2</v>
      </c>
      <c r="D173" s="7">
        <v>3</v>
      </c>
      <c r="E173" s="8">
        <v>5511</v>
      </c>
      <c r="F173" s="2">
        <v>240</v>
      </c>
      <c r="G173" s="11">
        <v>14455300</v>
      </c>
      <c r="H173" s="11">
        <v>14455300</v>
      </c>
      <c r="I173" s="11"/>
      <c r="J173" s="11">
        <f t="shared" ref="J173:J243" si="25">I173/G173*100</f>
        <v>0</v>
      </c>
      <c r="K173" s="11">
        <f t="shared" ref="K173:K243" si="26">I173/H173*100</f>
        <v>0</v>
      </c>
    </row>
    <row r="174" spans="2:11" s="40" customFormat="1" ht="109.2">
      <c r="B174" s="6" t="s">
        <v>17</v>
      </c>
      <c r="C174" s="27">
        <v>2</v>
      </c>
      <c r="D174" s="7">
        <v>3</v>
      </c>
      <c r="E174" s="8">
        <v>5512</v>
      </c>
      <c r="F174" s="2"/>
      <c r="G174" s="11">
        <f t="shared" ref="G174:I175" si="27">G175</f>
        <v>434900</v>
      </c>
      <c r="H174" s="11">
        <f t="shared" si="27"/>
        <v>434900</v>
      </c>
      <c r="I174" s="11">
        <f t="shared" si="27"/>
        <v>0</v>
      </c>
      <c r="J174" s="11">
        <f t="shared" si="25"/>
        <v>0</v>
      </c>
      <c r="K174" s="11">
        <f t="shared" si="26"/>
        <v>0</v>
      </c>
    </row>
    <row r="175" spans="2:11" s="40" customFormat="1" ht="15.6">
      <c r="B175" s="9" t="s">
        <v>211</v>
      </c>
      <c r="C175" s="27">
        <v>2</v>
      </c>
      <c r="D175" s="7">
        <v>3</v>
      </c>
      <c r="E175" s="8">
        <v>5512</v>
      </c>
      <c r="F175" s="2">
        <v>300</v>
      </c>
      <c r="G175" s="11">
        <f t="shared" si="27"/>
        <v>434900</v>
      </c>
      <c r="H175" s="11">
        <f t="shared" si="27"/>
        <v>434900</v>
      </c>
      <c r="I175" s="11">
        <f t="shared" si="27"/>
        <v>0</v>
      </c>
      <c r="J175" s="11">
        <f t="shared" si="25"/>
        <v>0</v>
      </c>
      <c r="K175" s="11">
        <f t="shared" si="26"/>
        <v>0</v>
      </c>
    </row>
    <row r="176" spans="2:11" s="40" customFormat="1" ht="31.2">
      <c r="B176" s="9" t="s">
        <v>11</v>
      </c>
      <c r="C176" s="27">
        <v>2</v>
      </c>
      <c r="D176" s="7">
        <v>3</v>
      </c>
      <c r="E176" s="8">
        <v>5512</v>
      </c>
      <c r="F176" s="2">
        <v>320</v>
      </c>
      <c r="G176" s="11">
        <v>434900</v>
      </c>
      <c r="H176" s="11">
        <v>434900</v>
      </c>
      <c r="I176" s="11"/>
      <c r="J176" s="11">
        <f t="shared" si="25"/>
        <v>0</v>
      </c>
      <c r="K176" s="11">
        <f t="shared" si="26"/>
        <v>0</v>
      </c>
    </row>
    <row r="177" spans="2:11" s="40" customFormat="1" ht="31.2">
      <c r="B177" s="6" t="s">
        <v>18</v>
      </c>
      <c r="C177" s="27">
        <v>3</v>
      </c>
      <c r="D177" s="7">
        <v>0</v>
      </c>
      <c r="E177" s="8">
        <v>0</v>
      </c>
      <c r="F177" s="2"/>
      <c r="G177" s="11">
        <f>G178+G181</f>
        <v>1600000</v>
      </c>
      <c r="H177" s="11">
        <f>H178+H181</f>
        <v>1600000</v>
      </c>
      <c r="I177" s="11">
        <f>I178+I181</f>
        <v>0</v>
      </c>
      <c r="J177" s="11">
        <f>J178+J181</f>
        <v>0</v>
      </c>
      <c r="K177" s="11">
        <f t="shared" si="26"/>
        <v>0</v>
      </c>
    </row>
    <row r="178" spans="2:11" s="40" customFormat="1" ht="93.6">
      <c r="B178" s="6" t="s">
        <v>19</v>
      </c>
      <c r="C178" s="27">
        <v>3</v>
      </c>
      <c r="D178" s="7">
        <v>0</v>
      </c>
      <c r="E178" s="8">
        <v>2106</v>
      </c>
      <c r="F178" s="2"/>
      <c r="G178" s="11">
        <f t="shared" ref="G178:I179" si="28">G179</f>
        <v>1600000</v>
      </c>
      <c r="H178" s="11">
        <f t="shared" si="28"/>
        <v>16000</v>
      </c>
      <c r="I178" s="11">
        <f t="shared" si="28"/>
        <v>0</v>
      </c>
      <c r="J178" s="11">
        <f t="shared" si="25"/>
        <v>0</v>
      </c>
      <c r="K178" s="11">
        <f t="shared" si="26"/>
        <v>0</v>
      </c>
    </row>
    <row r="179" spans="2:11" s="40" customFormat="1" ht="31.2">
      <c r="B179" s="9" t="s">
        <v>128</v>
      </c>
      <c r="C179" s="27">
        <v>3</v>
      </c>
      <c r="D179" s="7">
        <v>0</v>
      </c>
      <c r="E179" s="8">
        <v>2106</v>
      </c>
      <c r="F179" s="2">
        <v>200</v>
      </c>
      <c r="G179" s="11">
        <f t="shared" si="28"/>
        <v>1600000</v>
      </c>
      <c r="H179" s="11">
        <f t="shared" si="28"/>
        <v>16000</v>
      </c>
      <c r="I179" s="11">
        <f t="shared" si="28"/>
        <v>0</v>
      </c>
      <c r="J179" s="11">
        <f t="shared" si="25"/>
        <v>0</v>
      </c>
      <c r="K179" s="11">
        <f t="shared" si="26"/>
        <v>0</v>
      </c>
    </row>
    <row r="180" spans="2:11" s="40" customFormat="1" ht="31.2">
      <c r="B180" s="9" t="s">
        <v>129</v>
      </c>
      <c r="C180" s="27">
        <v>3</v>
      </c>
      <c r="D180" s="7">
        <v>0</v>
      </c>
      <c r="E180" s="8">
        <v>2106</v>
      </c>
      <c r="F180" s="2">
        <v>240</v>
      </c>
      <c r="G180" s="11">
        <v>1600000</v>
      </c>
      <c r="H180" s="11">
        <v>16000</v>
      </c>
      <c r="I180" s="11"/>
      <c r="J180" s="11">
        <f t="shared" si="25"/>
        <v>0</v>
      </c>
      <c r="K180" s="11">
        <f t="shared" si="26"/>
        <v>0</v>
      </c>
    </row>
    <row r="181" spans="2:11" s="40" customFormat="1" ht="105.6" customHeight="1">
      <c r="B181" s="9" t="s">
        <v>189</v>
      </c>
      <c r="C181" s="27">
        <v>3</v>
      </c>
      <c r="D181" s="7">
        <v>0</v>
      </c>
      <c r="E181" s="8">
        <v>5431</v>
      </c>
      <c r="F181" s="2"/>
      <c r="G181" s="11">
        <f>G182</f>
        <v>0</v>
      </c>
      <c r="H181" s="11">
        <f>H182</f>
        <v>1584000</v>
      </c>
      <c r="I181" s="11"/>
      <c r="J181" s="11"/>
      <c r="K181" s="11"/>
    </row>
    <row r="182" spans="2:11" s="40" customFormat="1" ht="31.2">
      <c r="B182" s="9" t="s">
        <v>128</v>
      </c>
      <c r="C182" s="27">
        <v>3</v>
      </c>
      <c r="D182" s="7">
        <v>0</v>
      </c>
      <c r="E182" s="8">
        <v>5431</v>
      </c>
      <c r="F182" s="2">
        <v>200</v>
      </c>
      <c r="G182" s="11">
        <f>G183</f>
        <v>0</v>
      </c>
      <c r="H182" s="11">
        <f>H183</f>
        <v>1584000</v>
      </c>
      <c r="I182" s="11"/>
      <c r="J182" s="11"/>
      <c r="K182" s="11"/>
    </row>
    <row r="183" spans="2:11" s="40" customFormat="1" ht="31.2">
      <c r="B183" s="9" t="s">
        <v>129</v>
      </c>
      <c r="C183" s="27">
        <v>3</v>
      </c>
      <c r="D183" s="7">
        <v>0</v>
      </c>
      <c r="E183" s="8">
        <v>5431</v>
      </c>
      <c r="F183" s="2">
        <v>240</v>
      </c>
      <c r="G183" s="11"/>
      <c r="H183" s="11">
        <v>1584000</v>
      </c>
      <c r="I183" s="11"/>
      <c r="J183" s="11"/>
      <c r="K183" s="11"/>
    </row>
    <row r="184" spans="2:11" s="40" customFormat="1" ht="46.8">
      <c r="B184" s="6" t="s">
        <v>20</v>
      </c>
      <c r="C184" s="27">
        <v>4</v>
      </c>
      <c r="D184" s="7">
        <v>0</v>
      </c>
      <c r="E184" s="8">
        <v>0</v>
      </c>
      <c r="F184" s="2"/>
      <c r="G184" s="11">
        <f>G185+G215+G228+G232</f>
        <v>167741900</v>
      </c>
      <c r="H184" s="11">
        <f>H185+H215+H228+H232</f>
        <v>167741900</v>
      </c>
      <c r="I184" s="11">
        <f>I185+I215+I228+I232</f>
        <v>6755985.8300000001</v>
      </c>
      <c r="J184" s="11">
        <f t="shared" si="25"/>
        <v>4.0276077891093403</v>
      </c>
      <c r="K184" s="11">
        <f t="shared" si="26"/>
        <v>4.0276077891093403</v>
      </c>
    </row>
    <row r="185" spans="2:11" s="40" customFormat="1" ht="62.4">
      <c r="B185" s="6" t="s">
        <v>23</v>
      </c>
      <c r="C185" s="27">
        <v>4</v>
      </c>
      <c r="D185" s="7">
        <v>1</v>
      </c>
      <c r="E185" s="8">
        <v>0</v>
      </c>
      <c r="F185" s="2"/>
      <c r="G185" s="11">
        <f>G186+G189+G193+G196+G205+G208+G202+G211+G199</f>
        <v>53046900</v>
      </c>
      <c r="H185" s="11">
        <f>H186+H189+H193+H196+H205+H208+H202+H211+H199</f>
        <v>53046900</v>
      </c>
      <c r="I185" s="11">
        <f>I186+I189+I193+I196+I205+I208+I202+I211+I199</f>
        <v>2756459.08</v>
      </c>
      <c r="J185" s="11">
        <f t="shared" si="25"/>
        <v>5.1962679817293749</v>
      </c>
      <c r="K185" s="11">
        <f t="shared" si="26"/>
        <v>5.1962679817293749</v>
      </c>
    </row>
    <row r="186" spans="2:11" s="40" customFormat="1" ht="93.6">
      <c r="B186" s="6" t="s">
        <v>24</v>
      </c>
      <c r="C186" s="27">
        <v>4</v>
      </c>
      <c r="D186" s="7">
        <v>1</v>
      </c>
      <c r="E186" s="8">
        <v>59</v>
      </c>
      <c r="F186" s="2"/>
      <c r="G186" s="11">
        <f t="shared" ref="G186:I187" si="29">G187</f>
        <v>50099100</v>
      </c>
      <c r="H186" s="11">
        <f t="shared" si="29"/>
        <v>47752100</v>
      </c>
      <c r="I186" s="11">
        <f t="shared" si="29"/>
        <v>2756459.08</v>
      </c>
      <c r="J186" s="11">
        <f t="shared" si="25"/>
        <v>5.5020131698972641</v>
      </c>
      <c r="K186" s="11">
        <f t="shared" si="26"/>
        <v>5.7724353065100802</v>
      </c>
    </row>
    <row r="187" spans="2:11" s="40" customFormat="1" ht="31.2">
      <c r="B187" s="9" t="s">
        <v>123</v>
      </c>
      <c r="C187" s="27">
        <v>4</v>
      </c>
      <c r="D187" s="7">
        <v>1</v>
      </c>
      <c r="E187" s="8">
        <v>59</v>
      </c>
      <c r="F187" s="2">
        <v>600</v>
      </c>
      <c r="G187" s="11">
        <f t="shared" si="29"/>
        <v>50099100</v>
      </c>
      <c r="H187" s="11">
        <f t="shared" si="29"/>
        <v>47752100</v>
      </c>
      <c r="I187" s="11">
        <f t="shared" si="29"/>
        <v>2756459.08</v>
      </c>
      <c r="J187" s="11">
        <f t="shared" si="25"/>
        <v>5.5020131698972641</v>
      </c>
      <c r="K187" s="11">
        <f t="shared" si="26"/>
        <v>5.7724353065100802</v>
      </c>
    </row>
    <row r="188" spans="2:11" s="40" customFormat="1" ht="15.6">
      <c r="B188" s="9" t="s">
        <v>125</v>
      </c>
      <c r="C188" s="27">
        <v>4</v>
      </c>
      <c r="D188" s="7">
        <v>1</v>
      </c>
      <c r="E188" s="8">
        <v>59</v>
      </c>
      <c r="F188" s="2">
        <v>620</v>
      </c>
      <c r="G188" s="11">
        <v>50099100</v>
      </c>
      <c r="H188" s="11">
        <v>47752100</v>
      </c>
      <c r="I188" s="11">
        <v>2756459.08</v>
      </c>
      <c r="J188" s="11">
        <f t="shared" si="25"/>
        <v>5.5020131698972641</v>
      </c>
      <c r="K188" s="11">
        <f t="shared" si="26"/>
        <v>5.7724353065100802</v>
      </c>
    </row>
    <row r="189" spans="2:11" s="40" customFormat="1" ht="111" customHeight="1">
      <c r="B189" s="6" t="s">
        <v>25</v>
      </c>
      <c r="C189" s="27">
        <v>4</v>
      </c>
      <c r="D189" s="7">
        <v>1</v>
      </c>
      <c r="E189" s="8">
        <v>2108</v>
      </c>
      <c r="F189" s="2"/>
      <c r="G189" s="11">
        <f>G190</f>
        <v>106800</v>
      </c>
      <c r="H189" s="11">
        <f>H190</f>
        <v>106800</v>
      </c>
      <c r="I189" s="11">
        <f>I190</f>
        <v>0</v>
      </c>
      <c r="J189" s="11">
        <f t="shared" si="25"/>
        <v>0</v>
      </c>
      <c r="K189" s="11">
        <f t="shared" si="26"/>
        <v>0</v>
      </c>
    </row>
    <row r="190" spans="2:11" s="40" customFormat="1" ht="31.2">
      <c r="B190" s="9" t="s">
        <v>123</v>
      </c>
      <c r="C190" s="27">
        <v>4</v>
      </c>
      <c r="D190" s="7">
        <v>1</v>
      </c>
      <c r="E190" s="8">
        <v>2108</v>
      </c>
      <c r="F190" s="2">
        <v>600</v>
      </c>
      <c r="G190" s="11">
        <f>G191+G192</f>
        <v>106800</v>
      </c>
      <c r="H190" s="11">
        <f>H191+H192</f>
        <v>106800</v>
      </c>
      <c r="I190" s="11">
        <f>I191+I192</f>
        <v>0</v>
      </c>
      <c r="J190" s="11">
        <f t="shared" si="25"/>
        <v>0</v>
      </c>
      <c r="K190" s="11">
        <f t="shared" si="26"/>
        <v>0</v>
      </c>
    </row>
    <row r="191" spans="2:11" s="40" customFormat="1" ht="15.6">
      <c r="B191" s="9" t="s">
        <v>124</v>
      </c>
      <c r="C191" s="27">
        <v>4</v>
      </c>
      <c r="D191" s="7">
        <v>1</v>
      </c>
      <c r="E191" s="8">
        <v>2108</v>
      </c>
      <c r="F191" s="2">
        <v>610</v>
      </c>
      <c r="G191" s="11">
        <v>106800</v>
      </c>
      <c r="H191" s="11">
        <v>106800</v>
      </c>
      <c r="I191" s="11"/>
      <c r="J191" s="11">
        <f t="shared" si="25"/>
        <v>0</v>
      </c>
      <c r="K191" s="11">
        <f t="shared" si="26"/>
        <v>0</v>
      </c>
    </row>
    <row r="192" spans="2:11" s="40" customFormat="1" ht="15.6" hidden="1">
      <c r="B192" s="9" t="s">
        <v>125</v>
      </c>
      <c r="C192" s="27">
        <v>4</v>
      </c>
      <c r="D192" s="7">
        <v>1</v>
      </c>
      <c r="E192" s="8">
        <v>2108</v>
      </c>
      <c r="F192" s="2">
        <v>620</v>
      </c>
      <c r="G192" s="11"/>
      <c r="H192" s="11"/>
      <c r="I192" s="11"/>
      <c r="J192" s="11" t="e">
        <f t="shared" si="25"/>
        <v>#DIV/0!</v>
      </c>
      <c r="K192" s="11" t="e">
        <f t="shared" si="26"/>
        <v>#DIV/0!</v>
      </c>
    </row>
    <row r="193" spans="2:11" s="40" customFormat="1" ht="94.8" customHeight="1">
      <c r="B193" s="6" t="s">
        <v>244</v>
      </c>
      <c r="C193" s="27">
        <v>4</v>
      </c>
      <c r="D193" s="7">
        <v>1</v>
      </c>
      <c r="E193" s="8">
        <v>5144</v>
      </c>
      <c r="F193" s="2"/>
      <c r="G193" s="11">
        <f t="shared" ref="G193:I194" si="30">G194</f>
        <v>11200</v>
      </c>
      <c r="H193" s="11">
        <f t="shared" si="30"/>
        <v>11200</v>
      </c>
      <c r="I193" s="11">
        <f t="shared" si="30"/>
        <v>0</v>
      </c>
      <c r="J193" s="11">
        <f t="shared" si="25"/>
        <v>0</v>
      </c>
      <c r="K193" s="11">
        <f t="shared" si="26"/>
        <v>0</v>
      </c>
    </row>
    <row r="194" spans="2:11" s="40" customFormat="1" ht="31.2">
      <c r="B194" s="9" t="s">
        <v>123</v>
      </c>
      <c r="C194" s="27">
        <v>4</v>
      </c>
      <c r="D194" s="7">
        <v>1</v>
      </c>
      <c r="E194" s="8">
        <v>5144</v>
      </c>
      <c r="F194" s="2">
        <v>600</v>
      </c>
      <c r="G194" s="11">
        <f t="shared" si="30"/>
        <v>11200</v>
      </c>
      <c r="H194" s="11">
        <f t="shared" si="30"/>
        <v>11200</v>
      </c>
      <c r="I194" s="11">
        <f t="shared" si="30"/>
        <v>0</v>
      </c>
      <c r="J194" s="11">
        <f t="shared" si="25"/>
        <v>0</v>
      </c>
      <c r="K194" s="11">
        <f t="shared" si="26"/>
        <v>0</v>
      </c>
    </row>
    <row r="195" spans="2:11" s="40" customFormat="1" ht="15.6">
      <c r="B195" s="9" t="s">
        <v>125</v>
      </c>
      <c r="C195" s="27">
        <v>4</v>
      </c>
      <c r="D195" s="7">
        <v>1</v>
      </c>
      <c r="E195" s="8">
        <v>5144</v>
      </c>
      <c r="F195" s="2">
        <v>620</v>
      </c>
      <c r="G195" s="11">
        <v>11200</v>
      </c>
      <c r="H195" s="11">
        <v>11200</v>
      </c>
      <c r="I195" s="11"/>
      <c r="J195" s="11">
        <f t="shared" si="25"/>
        <v>0</v>
      </c>
      <c r="K195" s="11">
        <f t="shared" si="26"/>
        <v>0</v>
      </c>
    </row>
    <row r="196" spans="2:11" s="40" customFormat="1" ht="121.8" customHeight="1">
      <c r="B196" s="6" t="s">
        <v>245</v>
      </c>
      <c r="C196" s="27">
        <v>4</v>
      </c>
      <c r="D196" s="7">
        <v>1</v>
      </c>
      <c r="E196" s="8">
        <v>5417</v>
      </c>
      <c r="F196" s="2"/>
      <c r="G196" s="11">
        <f>G197</f>
        <v>605200</v>
      </c>
      <c r="H196" s="11">
        <f>H197</f>
        <v>605200</v>
      </c>
      <c r="I196" s="11">
        <f>I197+I199</f>
        <v>0</v>
      </c>
      <c r="J196" s="11">
        <f t="shared" si="25"/>
        <v>0</v>
      </c>
      <c r="K196" s="11">
        <f t="shared" si="26"/>
        <v>0</v>
      </c>
    </row>
    <row r="197" spans="2:11" s="40" customFormat="1" ht="31.2">
      <c r="B197" s="9" t="s">
        <v>123</v>
      </c>
      <c r="C197" s="27">
        <v>4</v>
      </c>
      <c r="D197" s="7">
        <v>1</v>
      </c>
      <c r="E197" s="8">
        <v>5417</v>
      </c>
      <c r="F197" s="2">
        <v>600</v>
      </c>
      <c r="G197" s="11">
        <f>G198</f>
        <v>605200</v>
      </c>
      <c r="H197" s="11">
        <f>H198</f>
        <v>605200</v>
      </c>
      <c r="I197" s="11">
        <f>I198</f>
        <v>0</v>
      </c>
      <c r="J197" s="11">
        <f t="shared" si="25"/>
        <v>0</v>
      </c>
      <c r="K197" s="11">
        <f t="shared" si="26"/>
        <v>0</v>
      </c>
    </row>
    <row r="198" spans="2:11" s="40" customFormat="1" ht="15.6">
      <c r="B198" s="9" t="s">
        <v>124</v>
      </c>
      <c r="C198" s="27">
        <v>4</v>
      </c>
      <c r="D198" s="7">
        <v>1</v>
      </c>
      <c r="E198" s="8">
        <v>5417</v>
      </c>
      <c r="F198" s="2">
        <v>610</v>
      </c>
      <c r="G198" s="11">
        <v>605200</v>
      </c>
      <c r="H198" s="11">
        <v>605200</v>
      </c>
      <c r="I198" s="11"/>
      <c r="J198" s="11">
        <f t="shared" si="25"/>
        <v>0</v>
      </c>
      <c r="K198" s="11">
        <f t="shared" si="26"/>
        <v>0</v>
      </c>
    </row>
    <row r="199" spans="2:11" s="40" customFormat="1" ht="83.4" customHeight="1">
      <c r="B199" s="9" t="s">
        <v>246</v>
      </c>
      <c r="C199" s="27">
        <v>4</v>
      </c>
      <c r="D199" s="7">
        <v>1</v>
      </c>
      <c r="E199" s="8">
        <v>5418</v>
      </c>
      <c r="F199" s="2"/>
      <c r="G199" s="11">
        <f>G200</f>
        <v>520000</v>
      </c>
      <c r="H199" s="11">
        <f>H200</f>
        <v>520000</v>
      </c>
      <c r="I199" s="11">
        <f>I200+I201</f>
        <v>0</v>
      </c>
      <c r="J199" s="11">
        <f t="shared" si="25"/>
        <v>0</v>
      </c>
      <c r="K199" s="11">
        <f t="shared" si="26"/>
        <v>0</v>
      </c>
    </row>
    <row r="200" spans="2:11" s="40" customFormat="1" ht="31.2">
      <c r="B200" s="9" t="s">
        <v>123</v>
      </c>
      <c r="C200" s="27">
        <v>4</v>
      </c>
      <c r="D200" s="7">
        <v>1</v>
      </c>
      <c r="E200" s="8">
        <v>5418</v>
      </c>
      <c r="F200" s="2">
        <v>600</v>
      </c>
      <c r="G200" s="11">
        <f>G201</f>
        <v>520000</v>
      </c>
      <c r="H200" s="11">
        <f>H201</f>
        <v>520000</v>
      </c>
      <c r="I200" s="11"/>
      <c r="J200" s="11">
        <f t="shared" si="25"/>
        <v>0</v>
      </c>
      <c r="K200" s="11">
        <f t="shared" si="26"/>
        <v>0</v>
      </c>
    </row>
    <row r="201" spans="2:11" s="40" customFormat="1" ht="27" customHeight="1">
      <c r="B201" s="9" t="s">
        <v>125</v>
      </c>
      <c r="C201" s="27">
        <v>4</v>
      </c>
      <c r="D201" s="7">
        <v>1</v>
      </c>
      <c r="E201" s="8">
        <v>5418</v>
      </c>
      <c r="F201" s="2">
        <v>620</v>
      </c>
      <c r="G201" s="11">
        <v>520000</v>
      </c>
      <c r="H201" s="11">
        <v>520000</v>
      </c>
      <c r="I201" s="11"/>
      <c r="J201" s="11">
        <f t="shared" si="25"/>
        <v>0</v>
      </c>
      <c r="K201" s="11">
        <f t="shared" si="26"/>
        <v>0</v>
      </c>
    </row>
    <row r="202" spans="2:11" s="40" customFormat="1" ht="195" customHeight="1">
      <c r="B202" s="9" t="s">
        <v>247</v>
      </c>
      <c r="C202" s="27">
        <v>4</v>
      </c>
      <c r="D202" s="7">
        <v>1</v>
      </c>
      <c r="E202" s="8">
        <v>5471</v>
      </c>
      <c r="F202" s="2"/>
      <c r="G202" s="11"/>
      <c r="H202" s="11">
        <f>H203</f>
        <v>2347000</v>
      </c>
      <c r="I202" s="11"/>
      <c r="J202" s="11"/>
      <c r="K202" s="11"/>
    </row>
    <row r="203" spans="2:11" s="40" customFormat="1" ht="27" customHeight="1">
      <c r="B203" s="9" t="s">
        <v>123</v>
      </c>
      <c r="C203" s="27">
        <v>4</v>
      </c>
      <c r="D203" s="7">
        <v>1</v>
      </c>
      <c r="E203" s="8">
        <v>5471</v>
      </c>
      <c r="F203" s="2">
        <v>600</v>
      </c>
      <c r="G203" s="11"/>
      <c r="H203" s="11">
        <f>H204</f>
        <v>2347000</v>
      </c>
      <c r="I203" s="11"/>
      <c r="J203" s="11"/>
      <c r="K203" s="11"/>
    </row>
    <row r="204" spans="2:11" s="40" customFormat="1" ht="27" customHeight="1">
      <c r="B204" s="9" t="s">
        <v>125</v>
      </c>
      <c r="C204" s="27">
        <v>4</v>
      </c>
      <c r="D204" s="7">
        <v>1</v>
      </c>
      <c r="E204" s="8">
        <v>5471</v>
      </c>
      <c r="F204" s="2">
        <v>620</v>
      </c>
      <c r="G204" s="11"/>
      <c r="H204" s="11">
        <v>2347000</v>
      </c>
      <c r="I204" s="11"/>
      <c r="J204" s="11"/>
      <c r="K204" s="11"/>
    </row>
    <row r="205" spans="2:11" s="40" customFormat="1" ht="124.8">
      <c r="B205" s="6" t="s">
        <v>226</v>
      </c>
      <c r="C205" s="27">
        <v>4</v>
      </c>
      <c r="D205" s="7">
        <v>1</v>
      </c>
      <c r="E205" s="8">
        <v>5517</v>
      </c>
      <c r="F205" s="2"/>
      <c r="G205" s="11">
        <f t="shared" ref="G205:I206" si="31">G206</f>
        <v>179100</v>
      </c>
      <c r="H205" s="11">
        <f t="shared" si="31"/>
        <v>179100</v>
      </c>
      <c r="I205" s="11">
        <f t="shared" si="31"/>
        <v>0</v>
      </c>
      <c r="J205" s="11">
        <f t="shared" si="25"/>
        <v>0</v>
      </c>
      <c r="K205" s="11">
        <f t="shared" si="26"/>
        <v>0</v>
      </c>
    </row>
    <row r="206" spans="2:11" s="40" customFormat="1" ht="31.2">
      <c r="B206" s="9" t="s">
        <v>128</v>
      </c>
      <c r="C206" s="27">
        <v>4</v>
      </c>
      <c r="D206" s="7">
        <v>1</v>
      </c>
      <c r="E206" s="8">
        <v>5517</v>
      </c>
      <c r="F206" s="2">
        <v>200</v>
      </c>
      <c r="G206" s="11">
        <f t="shared" si="31"/>
        <v>179100</v>
      </c>
      <c r="H206" s="11">
        <f t="shared" si="31"/>
        <v>179100</v>
      </c>
      <c r="I206" s="11">
        <f t="shared" si="31"/>
        <v>0</v>
      </c>
      <c r="J206" s="11">
        <f t="shared" si="25"/>
        <v>0</v>
      </c>
      <c r="K206" s="11">
        <f t="shared" si="26"/>
        <v>0</v>
      </c>
    </row>
    <row r="207" spans="2:11" s="40" customFormat="1" ht="31.2">
      <c r="B207" s="9" t="s">
        <v>129</v>
      </c>
      <c r="C207" s="27">
        <v>4</v>
      </c>
      <c r="D207" s="7">
        <v>1</v>
      </c>
      <c r="E207" s="8">
        <v>5517</v>
      </c>
      <c r="F207" s="2">
        <v>240</v>
      </c>
      <c r="G207" s="11">
        <v>179100</v>
      </c>
      <c r="H207" s="11">
        <v>179100</v>
      </c>
      <c r="I207" s="11"/>
      <c r="J207" s="11">
        <f t="shared" si="25"/>
        <v>0</v>
      </c>
      <c r="K207" s="11">
        <f t="shared" si="26"/>
        <v>0</v>
      </c>
    </row>
    <row r="208" spans="2:11" s="40" customFormat="1" ht="109.2" hidden="1">
      <c r="B208" s="9" t="s">
        <v>176</v>
      </c>
      <c r="C208" s="27">
        <v>4</v>
      </c>
      <c r="D208" s="7">
        <v>1</v>
      </c>
      <c r="E208" s="8">
        <v>5608</v>
      </c>
      <c r="F208" s="1"/>
      <c r="G208" s="11">
        <f t="shared" ref="G208:I209" si="32">G209</f>
        <v>0</v>
      </c>
      <c r="H208" s="11">
        <f t="shared" si="32"/>
        <v>0</v>
      </c>
      <c r="I208" s="11">
        <f t="shared" si="32"/>
        <v>0</v>
      </c>
      <c r="J208" s="11" t="e">
        <f t="shared" si="25"/>
        <v>#DIV/0!</v>
      </c>
      <c r="K208" s="11" t="e">
        <f t="shared" si="26"/>
        <v>#DIV/0!</v>
      </c>
    </row>
    <row r="209" spans="2:11" s="40" customFormat="1" ht="31.2" hidden="1">
      <c r="B209" s="9" t="s">
        <v>123</v>
      </c>
      <c r="C209" s="27">
        <v>4</v>
      </c>
      <c r="D209" s="7">
        <v>1</v>
      </c>
      <c r="E209" s="8">
        <v>5608</v>
      </c>
      <c r="F209" s="1">
        <v>600</v>
      </c>
      <c r="G209" s="11">
        <f t="shared" si="32"/>
        <v>0</v>
      </c>
      <c r="H209" s="11">
        <f t="shared" si="32"/>
        <v>0</v>
      </c>
      <c r="I209" s="11">
        <f t="shared" si="32"/>
        <v>0</v>
      </c>
      <c r="J209" s="11" t="e">
        <f t="shared" si="25"/>
        <v>#DIV/0!</v>
      </c>
      <c r="K209" s="11" t="e">
        <f t="shared" si="26"/>
        <v>#DIV/0!</v>
      </c>
    </row>
    <row r="210" spans="2:11" s="40" customFormat="1" ht="15.6" hidden="1">
      <c r="B210" s="9" t="s">
        <v>125</v>
      </c>
      <c r="C210" s="27">
        <v>4</v>
      </c>
      <c r="D210" s="7">
        <v>1</v>
      </c>
      <c r="E210" s="8">
        <v>5608</v>
      </c>
      <c r="F210" s="1">
        <v>620</v>
      </c>
      <c r="G210" s="11"/>
      <c r="H210" s="11"/>
      <c r="I210" s="11"/>
      <c r="J210" s="11" t="e">
        <f t="shared" si="25"/>
        <v>#DIV/0!</v>
      </c>
      <c r="K210" s="11" t="e">
        <f t="shared" si="26"/>
        <v>#DIV/0!</v>
      </c>
    </row>
    <row r="211" spans="2:11" s="40" customFormat="1" ht="97.8" customHeight="1">
      <c r="B211" s="9" t="s">
        <v>64</v>
      </c>
      <c r="C211" s="27">
        <v>4</v>
      </c>
      <c r="D211" s="7">
        <v>1</v>
      </c>
      <c r="E211" s="8">
        <v>9999</v>
      </c>
      <c r="F211" s="1"/>
      <c r="G211" s="11">
        <f>G212</f>
        <v>1525500</v>
      </c>
      <c r="H211" s="11">
        <f>H212</f>
        <v>1525500</v>
      </c>
      <c r="I211" s="11">
        <f>I212</f>
        <v>0</v>
      </c>
      <c r="J211" s="11"/>
      <c r="K211" s="11">
        <f t="shared" si="26"/>
        <v>0</v>
      </c>
    </row>
    <row r="212" spans="2:11" s="40" customFormat="1" ht="31.2">
      <c r="B212" s="9" t="s">
        <v>123</v>
      </c>
      <c r="C212" s="27">
        <v>4</v>
      </c>
      <c r="D212" s="7">
        <v>1</v>
      </c>
      <c r="E212" s="8">
        <v>9999</v>
      </c>
      <c r="F212" s="1">
        <v>600</v>
      </c>
      <c r="G212" s="11">
        <f>G213+G214</f>
        <v>1525500</v>
      </c>
      <c r="H212" s="11">
        <f>H213+H214</f>
        <v>1525500</v>
      </c>
      <c r="I212" s="11">
        <f>I213+I214</f>
        <v>0</v>
      </c>
      <c r="J212" s="11"/>
      <c r="K212" s="11">
        <f t="shared" si="26"/>
        <v>0</v>
      </c>
    </row>
    <row r="213" spans="2:11" s="40" customFormat="1" ht="15.6">
      <c r="B213" s="9" t="s">
        <v>124</v>
      </c>
      <c r="C213" s="27">
        <v>4</v>
      </c>
      <c r="D213" s="7">
        <v>1</v>
      </c>
      <c r="E213" s="8">
        <v>9999</v>
      </c>
      <c r="F213" s="1">
        <v>610</v>
      </c>
      <c r="G213" s="11">
        <v>100000</v>
      </c>
      <c r="H213" s="11">
        <v>100000</v>
      </c>
      <c r="I213" s="11"/>
      <c r="J213" s="11"/>
      <c r="K213" s="11">
        <f t="shared" si="26"/>
        <v>0</v>
      </c>
    </row>
    <row r="214" spans="2:11" s="40" customFormat="1" ht="15.6">
      <c r="B214" s="9" t="s">
        <v>125</v>
      </c>
      <c r="C214" s="27">
        <v>4</v>
      </c>
      <c r="D214" s="7">
        <v>1</v>
      </c>
      <c r="E214" s="8">
        <v>9999</v>
      </c>
      <c r="F214" s="1">
        <v>620</v>
      </c>
      <c r="G214" s="11">
        <v>1425500</v>
      </c>
      <c r="H214" s="11">
        <v>1425500</v>
      </c>
      <c r="I214" s="11"/>
      <c r="J214" s="11"/>
      <c r="K214" s="11">
        <f t="shared" si="26"/>
        <v>0</v>
      </c>
    </row>
    <row r="215" spans="2:11" s="40" customFormat="1" ht="62.4">
      <c r="B215" s="6" t="s">
        <v>177</v>
      </c>
      <c r="C215" s="27">
        <v>4</v>
      </c>
      <c r="D215" s="7">
        <v>2</v>
      </c>
      <c r="E215" s="8">
        <v>0</v>
      </c>
      <c r="F215" s="2"/>
      <c r="G215" s="11">
        <f>G216+G220+G224</f>
        <v>111636900</v>
      </c>
      <c r="H215" s="11">
        <f>H216+H220+H224</f>
        <v>111636900</v>
      </c>
      <c r="I215" s="11">
        <f>I216+I220+I224</f>
        <v>3951087.75</v>
      </c>
      <c r="J215" s="11">
        <f t="shared" si="25"/>
        <v>3.5392309800791675</v>
      </c>
      <c r="K215" s="11">
        <f t="shared" si="26"/>
        <v>3.5392309800791675</v>
      </c>
    </row>
    <row r="216" spans="2:11" s="40" customFormat="1" ht="78">
      <c r="B216" s="6" t="s">
        <v>178</v>
      </c>
      <c r="C216" s="27">
        <v>4</v>
      </c>
      <c r="D216" s="7">
        <v>2</v>
      </c>
      <c r="E216" s="8">
        <v>59</v>
      </c>
      <c r="F216" s="2"/>
      <c r="G216" s="11">
        <f>G217</f>
        <v>109217200</v>
      </c>
      <c r="H216" s="11">
        <f>H217</f>
        <v>91918100</v>
      </c>
      <c r="I216" s="11">
        <f>I217</f>
        <v>3862603.75</v>
      </c>
      <c r="J216" s="11">
        <f t="shared" si="25"/>
        <v>3.5366258702841677</v>
      </c>
      <c r="K216" s="11">
        <f t="shared" si="26"/>
        <v>4.2022232291572603</v>
      </c>
    </row>
    <row r="217" spans="2:11" s="40" customFormat="1" ht="31.2">
      <c r="B217" s="9" t="s">
        <v>123</v>
      </c>
      <c r="C217" s="27">
        <v>4</v>
      </c>
      <c r="D217" s="7">
        <v>2</v>
      </c>
      <c r="E217" s="8">
        <v>59</v>
      </c>
      <c r="F217" s="2">
        <v>600</v>
      </c>
      <c r="G217" s="11">
        <f>G218+G219</f>
        <v>109217200</v>
      </c>
      <c r="H217" s="11">
        <f>H218+H219</f>
        <v>91918100</v>
      </c>
      <c r="I217" s="11">
        <f>I218+I219</f>
        <v>3862603.75</v>
      </c>
      <c r="J217" s="11">
        <f t="shared" si="25"/>
        <v>3.5366258702841677</v>
      </c>
      <c r="K217" s="11">
        <f t="shared" si="26"/>
        <v>4.2022232291572603</v>
      </c>
    </row>
    <row r="218" spans="2:11" s="40" customFormat="1" ht="15.6">
      <c r="B218" s="9" t="s">
        <v>124</v>
      </c>
      <c r="C218" s="27">
        <v>4</v>
      </c>
      <c r="D218" s="7">
        <v>2</v>
      </c>
      <c r="E218" s="8">
        <v>59</v>
      </c>
      <c r="F218" s="2">
        <v>610</v>
      </c>
      <c r="G218" s="11">
        <v>59069400</v>
      </c>
      <c r="H218" s="11">
        <v>53156800</v>
      </c>
      <c r="I218" s="11">
        <v>1698622.47</v>
      </c>
      <c r="J218" s="11">
        <f t="shared" si="25"/>
        <v>2.8756386047598248</v>
      </c>
      <c r="K218" s="11">
        <f t="shared" si="26"/>
        <v>3.1954942171086298</v>
      </c>
    </row>
    <row r="219" spans="2:11" s="40" customFormat="1" ht="15.6">
      <c r="B219" s="9" t="s">
        <v>125</v>
      </c>
      <c r="C219" s="27">
        <v>4</v>
      </c>
      <c r="D219" s="7">
        <v>2</v>
      </c>
      <c r="E219" s="8">
        <v>59</v>
      </c>
      <c r="F219" s="2">
        <v>620</v>
      </c>
      <c r="G219" s="11">
        <v>50147800</v>
      </c>
      <c r="H219" s="11">
        <v>38761300</v>
      </c>
      <c r="I219" s="11">
        <v>2163981.2799999998</v>
      </c>
      <c r="J219" s="11">
        <f t="shared" si="25"/>
        <v>4.3152068086735609</v>
      </c>
      <c r="K219" s="11">
        <f t="shared" si="26"/>
        <v>5.582839791235072</v>
      </c>
    </row>
    <row r="220" spans="2:11" s="40" customFormat="1" ht="174" customHeight="1">
      <c r="B220" s="6" t="s">
        <v>65</v>
      </c>
      <c r="C220" s="27">
        <v>4</v>
      </c>
      <c r="D220" s="7">
        <v>2</v>
      </c>
      <c r="E220" s="8">
        <v>5471</v>
      </c>
      <c r="F220" s="2"/>
      <c r="G220" s="11">
        <f>G221</f>
        <v>0</v>
      </c>
      <c r="H220" s="11">
        <f>H221</f>
        <v>17299100</v>
      </c>
      <c r="I220" s="11">
        <f>I221</f>
        <v>88484</v>
      </c>
      <c r="J220" s="11" t="e">
        <f t="shared" si="25"/>
        <v>#DIV/0!</v>
      </c>
      <c r="K220" s="11">
        <f t="shared" si="26"/>
        <v>0.51149481764947302</v>
      </c>
    </row>
    <row r="221" spans="2:11" s="40" customFormat="1" ht="31.2">
      <c r="B221" s="9" t="s">
        <v>123</v>
      </c>
      <c r="C221" s="27">
        <v>4</v>
      </c>
      <c r="D221" s="7">
        <v>2</v>
      </c>
      <c r="E221" s="8">
        <v>5471</v>
      </c>
      <c r="F221" s="2">
        <v>600</v>
      </c>
      <c r="G221" s="11">
        <f>G222+G223</f>
        <v>0</v>
      </c>
      <c r="H221" s="11">
        <f>H222+H223</f>
        <v>17299100</v>
      </c>
      <c r="I221" s="11">
        <f>I222+I223</f>
        <v>88484</v>
      </c>
      <c r="J221" s="11" t="e">
        <f t="shared" si="25"/>
        <v>#DIV/0!</v>
      </c>
      <c r="K221" s="11">
        <f t="shared" si="26"/>
        <v>0.51149481764947302</v>
      </c>
    </row>
    <row r="222" spans="2:11" s="40" customFormat="1" ht="15.6">
      <c r="B222" s="9" t="s">
        <v>124</v>
      </c>
      <c r="C222" s="27">
        <v>4</v>
      </c>
      <c r="D222" s="7">
        <v>2</v>
      </c>
      <c r="E222" s="8">
        <v>5471</v>
      </c>
      <c r="F222" s="2">
        <v>610</v>
      </c>
      <c r="G222" s="11"/>
      <c r="H222" s="11">
        <v>5912600</v>
      </c>
      <c r="I222" s="11">
        <v>88484</v>
      </c>
      <c r="J222" s="11" t="e">
        <f t="shared" si="25"/>
        <v>#DIV/0!</v>
      </c>
      <c r="K222" s="11">
        <f t="shared" si="26"/>
        <v>1.4965328281974091</v>
      </c>
    </row>
    <row r="223" spans="2:11" s="40" customFormat="1" ht="15.6">
      <c r="B223" s="9" t="s">
        <v>125</v>
      </c>
      <c r="C223" s="27">
        <v>4</v>
      </c>
      <c r="D223" s="7">
        <v>2</v>
      </c>
      <c r="E223" s="8">
        <v>5471</v>
      </c>
      <c r="F223" s="2">
        <v>620</v>
      </c>
      <c r="G223" s="11"/>
      <c r="H223" s="11">
        <v>11386500</v>
      </c>
      <c r="I223" s="11"/>
      <c r="J223" s="11" t="e">
        <f t="shared" si="25"/>
        <v>#DIV/0!</v>
      </c>
      <c r="K223" s="11">
        <f t="shared" si="26"/>
        <v>0</v>
      </c>
    </row>
    <row r="224" spans="2:11" s="40" customFormat="1" ht="68.400000000000006" customHeight="1">
      <c r="B224" s="6" t="s">
        <v>179</v>
      </c>
      <c r="C224" s="27">
        <v>4</v>
      </c>
      <c r="D224" s="7">
        <v>2</v>
      </c>
      <c r="E224" s="8">
        <v>9999</v>
      </c>
      <c r="F224" s="2"/>
      <c r="G224" s="11">
        <f t="shared" ref="G224:I224" si="33">G225</f>
        <v>2419700</v>
      </c>
      <c r="H224" s="11">
        <f t="shared" si="33"/>
        <v>2419700</v>
      </c>
      <c r="I224" s="11">
        <f t="shared" si="33"/>
        <v>0</v>
      </c>
      <c r="J224" s="11">
        <f t="shared" si="25"/>
        <v>0</v>
      </c>
      <c r="K224" s="11">
        <f t="shared" si="26"/>
        <v>0</v>
      </c>
    </row>
    <row r="225" spans="2:11" s="40" customFormat="1" ht="31.2">
      <c r="B225" s="9" t="s">
        <v>123</v>
      </c>
      <c r="C225" s="27">
        <v>4</v>
      </c>
      <c r="D225" s="7">
        <v>2</v>
      </c>
      <c r="E225" s="8">
        <v>9999</v>
      </c>
      <c r="F225" s="2">
        <v>600</v>
      </c>
      <c r="G225" s="11">
        <f>G226+G227</f>
        <v>2419700</v>
      </c>
      <c r="H225" s="11">
        <f>H226+H227</f>
        <v>2419700</v>
      </c>
      <c r="I225" s="11">
        <f>I226+I227</f>
        <v>0</v>
      </c>
      <c r="J225" s="11">
        <f t="shared" si="25"/>
        <v>0</v>
      </c>
      <c r="K225" s="11">
        <f t="shared" si="26"/>
        <v>0</v>
      </c>
    </row>
    <row r="226" spans="2:11" s="40" customFormat="1" ht="15.6">
      <c r="B226" s="9" t="s">
        <v>124</v>
      </c>
      <c r="C226" s="27">
        <v>4</v>
      </c>
      <c r="D226" s="7">
        <v>2</v>
      </c>
      <c r="E226" s="8">
        <v>9999</v>
      </c>
      <c r="F226" s="2">
        <v>610</v>
      </c>
      <c r="G226" s="11">
        <v>250000</v>
      </c>
      <c r="H226" s="11">
        <v>250000</v>
      </c>
      <c r="I226" s="11"/>
      <c r="J226" s="11">
        <f t="shared" si="25"/>
        <v>0</v>
      </c>
      <c r="K226" s="11">
        <f t="shared" si="26"/>
        <v>0</v>
      </c>
    </row>
    <row r="227" spans="2:11" s="40" customFormat="1" ht="15.6">
      <c r="B227" s="9" t="s">
        <v>125</v>
      </c>
      <c r="C227" s="27">
        <v>4</v>
      </c>
      <c r="D227" s="7">
        <v>2</v>
      </c>
      <c r="E227" s="8">
        <v>9999</v>
      </c>
      <c r="F227" s="2">
        <v>620</v>
      </c>
      <c r="G227" s="11">
        <v>2169700</v>
      </c>
      <c r="H227" s="11">
        <v>2169700</v>
      </c>
      <c r="I227" s="11"/>
      <c r="J227" s="11"/>
      <c r="K227" s="11">
        <f t="shared" si="26"/>
        <v>0</v>
      </c>
    </row>
    <row r="228" spans="2:11" s="40" customFormat="1" ht="62.4">
      <c r="B228" s="6" t="s">
        <v>180</v>
      </c>
      <c r="C228" s="27">
        <v>4</v>
      </c>
      <c r="D228" s="7">
        <v>3</v>
      </c>
      <c r="E228" s="8">
        <v>0</v>
      </c>
      <c r="F228" s="2"/>
      <c r="G228" s="11">
        <f t="shared" ref="G228:I230" si="34">G229</f>
        <v>30000</v>
      </c>
      <c r="H228" s="11">
        <f t="shared" si="34"/>
        <v>30000</v>
      </c>
      <c r="I228" s="11">
        <f t="shared" si="34"/>
        <v>0</v>
      </c>
      <c r="J228" s="11">
        <f t="shared" si="25"/>
        <v>0</v>
      </c>
      <c r="K228" s="11">
        <f t="shared" si="26"/>
        <v>0</v>
      </c>
    </row>
    <row r="229" spans="2:11" s="40" customFormat="1" ht="62.4">
      <c r="B229" s="6" t="s">
        <v>181</v>
      </c>
      <c r="C229" s="27">
        <v>4</v>
      </c>
      <c r="D229" s="7">
        <v>3</v>
      </c>
      <c r="E229" s="8">
        <v>9999</v>
      </c>
      <c r="F229" s="2"/>
      <c r="G229" s="11">
        <f t="shared" si="34"/>
        <v>30000</v>
      </c>
      <c r="H229" s="11">
        <f t="shared" si="34"/>
        <v>30000</v>
      </c>
      <c r="I229" s="11">
        <f t="shared" si="34"/>
        <v>0</v>
      </c>
      <c r="J229" s="11">
        <f t="shared" si="25"/>
        <v>0</v>
      </c>
      <c r="K229" s="11">
        <f t="shared" si="26"/>
        <v>0</v>
      </c>
    </row>
    <row r="230" spans="2:11" s="40" customFormat="1" ht="31.2">
      <c r="B230" s="9" t="s">
        <v>123</v>
      </c>
      <c r="C230" s="27">
        <v>4</v>
      </c>
      <c r="D230" s="7">
        <v>3</v>
      </c>
      <c r="E230" s="8">
        <v>9999</v>
      </c>
      <c r="F230" s="2">
        <v>600</v>
      </c>
      <c r="G230" s="11">
        <f t="shared" si="34"/>
        <v>30000</v>
      </c>
      <c r="H230" s="11">
        <f t="shared" si="34"/>
        <v>30000</v>
      </c>
      <c r="I230" s="11">
        <f t="shared" si="34"/>
        <v>0</v>
      </c>
      <c r="J230" s="11">
        <f t="shared" si="25"/>
        <v>0</v>
      </c>
      <c r="K230" s="11">
        <f t="shared" si="26"/>
        <v>0</v>
      </c>
    </row>
    <row r="231" spans="2:11" s="40" customFormat="1" ht="15.6">
      <c r="B231" s="9" t="s">
        <v>125</v>
      </c>
      <c r="C231" s="27">
        <v>4</v>
      </c>
      <c r="D231" s="7">
        <v>3</v>
      </c>
      <c r="E231" s="8">
        <v>9999</v>
      </c>
      <c r="F231" s="2">
        <v>620</v>
      </c>
      <c r="G231" s="11">
        <v>30000</v>
      </c>
      <c r="H231" s="11">
        <v>30000</v>
      </c>
      <c r="I231" s="11"/>
      <c r="J231" s="11">
        <f t="shared" si="25"/>
        <v>0</v>
      </c>
      <c r="K231" s="11">
        <f t="shared" si="26"/>
        <v>0</v>
      </c>
    </row>
    <row r="232" spans="2:11" s="40" customFormat="1" ht="62.4">
      <c r="B232" s="6" t="s">
        <v>84</v>
      </c>
      <c r="C232" s="27">
        <v>4</v>
      </c>
      <c r="D232" s="7">
        <v>4</v>
      </c>
      <c r="E232" s="8">
        <v>0</v>
      </c>
      <c r="F232" s="2"/>
      <c r="G232" s="11">
        <f t="shared" ref="G232:I234" si="35">G233</f>
        <v>3028100</v>
      </c>
      <c r="H232" s="11">
        <f t="shared" si="35"/>
        <v>3028100</v>
      </c>
      <c r="I232" s="11">
        <f t="shared" si="35"/>
        <v>48439</v>
      </c>
      <c r="J232" s="11">
        <f t="shared" si="25"/>
        <v>1.5996499455103861</v>
      </c>
      <c r="K232" s="11">
        <f t="shared" si="26"/>
        <v>1.5996499455103861</v>
      </c>
    </row>
    <row r="233" spans="2:11" s="40" customFormat="1" ht="93.6">
      <c r="B233" s="6" t="s">
        <v>85</v>
      </c>
      <c r="C233" s="27">
        <v>4</v>
      </c>
      <c r="D233" s="7">
        <v>4</v>
      </c>
      <c r="E233" s="8">
        <v>59</v>
      </c>
      <c r="F233" s="2"/>
      <c r="G233" s="11">
        <f t="shared" si="35"/>
        <v>3028100</v>
      </c>
      <c r="H233" s="11">
        <f t="shared" si="35"/>
        <v>3028100</v>
      </c>
      <c r="I233" s="11">
        <f t="shared" si="35"/>
        <v>48439</v>
      </c>
      <c r="J233" s="11">
        <f t="shared" si="25"/>
        <v>1.5996499455103861</v>
      </c>
      <c r="K233" s="11">
        <f t="shared" si="26"/>
        <v>1.5996499455103861</v>
      </c>
    </row>
    <row r="234" spans="2:11" s="40" customFormat="1" ht="62.4">
      <c r="B234" s="9" t="s">
        <v>266</v>
      </c>
      <c r="C234" s="27">
        <v>4</v>
      </c>
      <c r="D234" s="7">
        <v>4</v>
      </c>
      <c r="E234" s="8">
        <v>59</v>
      </c>
      <c r="F234" s="2">
        <v>100</v>
      </c>
      <c r="G234" s="11">
        <f t="shared" si="35"/>
        <v>3028100</v>
      </c>
      <c r="H234" s="11">
        <f t="shared" si="35"/>
        <v>3028100</v>
      </c>
      <c r="I234" s="11">
        <f t="shared" si="35"/>
        <v>48439</v>
      </c>
      <c r="J234" s="11">
        <f t="shared" si="25"/>
        <v>1.5996499455103861</v>
      </c>
      <c r="K234" s="11">
        <f t="shared" si="26"/>
        <v>1.5996499455103861</v>
      </c>
    </row>
    <row r="235" spans="2:11" s="40" customFormat="1" ht="15.6">
      <c r="B235" s="9" t="s">
        <v>267</v>
      </c>
      <c r="C235" s="27">
        <v>4</v>
      </c>
      <c r="D235" s="7">
        <v>4</v>
      </c>
      <c r="E235" s="8">
        <v>59</v>
      </c>
      <c r="F235" s="2">
        <v>110</v>
      </c>
      <c r="G235" s="11">
        <v>3028100</v>
      </c>
      <c r="H235" s="11">
        <v>3028100</v>
      </c>
      <c r="I235" s="11">
        <v>48439</v>
      </c>
      <c r="J235" s="11">
        <f t="shared" si="25"/>
        <v>1.5996499455103861</v>
      </c>
      <c r="K235" s="11">
        <f t="shared" si="26"/>
        <v>1.5996499455103861</v>
      </c>
    </row>
    <row r="236" spans="2:11" s="40" customFormat="1" ht="46.8">
      <c r="B236" s="6" t="s">
        <v>86</v>
      </c>
      <c r="C236" s="27">
        <v>5</v>
      </c>
      <c r="D236" s="7">
        <v>0</v>
      </c>
      <c r="E236" s="8">
        <v>0</v>
      </c>
      <c r="F236" s="2"/>
      <c r="G236" s="11">
        <f>G237+G255</f>
        <v>85416700</v>
      </c>
      <c r="H236" s="11">
        <f>H237+H255</f>
        <v>86117000</v>
      </c>
      <c r="I236" s="11">
        <f>I237+I255</f>
        <v>2363183.15</v>
      </c>
      <c r="J236" s="11">
        <f t="shared" si="25"/>
        <v>2.7666523642332232</v>
      </c>
      <c r="K236" s="11">
        <f t="shared" si="26"/>
        <v>2.7441540578515276</v>
      </c>
    </row>
    <row r="237" spans="2:11" s="40" customFormat="1" ht="78">
      <c r="B237" s="6" t="s">
        <v>87</v>
      </c>
      <c r="C237" s="27">
        <v>5</v>
      </c>
      <c r="D237" s="7">
        <v>1</v>
      </c>
      <c r="E237" s="8">
        <v>0</v>
      </c>
      <c r="F237" s="2"/>
      <c r="G237" s="11">
        <f>G238+G241+G250+G247+G244</f>
        <v>22202000</v>
      </c>
      <c r="H237" s="11">
        <f>H238+H241+H250+H247+H244</f>
        <v>22902300</v>
      </c>
      <c r="I237" s="11">
        <f>I238+I241+I250+I247+I244</f>
        <v>797056.02</v>
      </c>
      <c r="J237" s="11">
        <f t="shared" si="25"/>
        <v>3.59001900729664</v>
      </c>
      <c r="K237" s="11">
        <f t="shared" si="26"/>
        <v>3.4802444295987742</v>
      </c>
    </row>
    <row r="238" spans="2:11" s="40" customFormat="1" ht="109.2">
      <c r="B238" s="6" t="s">
        <v>88</v>
      </c>
      <c r="C238" s="27">
        <v>5</v>
      </c>
      <c r="D238" s="7">
        <v>1</v>
      </c>
      <c r="E238" s="8">
        <v>59</v>
      </c>
      <c r="F238" s="2"/>
      <c r="G238" s="11">
        <f t="shared" ref="G238:I239" si="36">G239</f>
        <v>19303000</v>
      </c>
      <c r="H238" s="11">
        <f t="shared" si="36"/>
        <v>19303000</v>
      </c>
      <c r="I238" s="11">
        <f t="shared" si="36"/>
        <v>797056.02</v>
      </c>
      <c r="J238" s="11">
        <f t="shared" si="25"/>
        <v>4.1291820960472467</v>
      </c>
      <c r="K238" s="11">
        <f t="shared" si="26"/>
        <v>4.1291820960472467</v>
      </c>
    </row>
    <row r="239" spans="2:11" s="40" customFormat="1" ht="31.2">
      <c r="B239" s="9" t="s">
        <v>123</v>
      </c>
      <c r="C239" s="27">
        <v>5</v>
      </c>
      <c r="D239" s="7">
        <v>1</v>
      </c>
      <c r="E239" s="8">
        <v>59</v>
      </c>
      <c r="F239" s="2">
        <v>600</v>
      </c>
      <c r="G239" s="11">
        <f t="shared" si="36"/>
        <v>19303000</v>
      </c>
      <c r="H239" s="11">
        <f t="shared" si="36"/>
        <v>19303000</v>
      </c>
      <c r="I239" s="11">
        <f t="shared" si="36"/>
        <v>797056.02</v>
      </c>
      <c r="J239" s="11">
        <f t="shared" si="25"/>
        <v>4.1291820960472467</v>
      </c>
      <c r="K239" s="11">
        <f t="shared" si="26"/>
        <v>4.1291820960472467</v>
      </c>
    </row>
    <row r="240" spans="2:11" s="40" customFormat="1" ht="15.6">
      <c r="B240" s="9" t="s">
        <v>125</v>
      </c>
      <c r="C240" s="27">
        <v>5</v>
      </c>
      <c r="D240" s="7">
        <v>1</v>
      </c>
      <c r="E240" s="8">
        <v>59</v>
      </c>
      <c r="F240" s="2">
        <v>620</v>
      </c>
      <c r="G240" s="11">
        <v>19303000</v>
      </c>
      <c r="H240" s="11">
        <v>19303000</v>
      </c>
      <c r="I240" s="11">
        <v>797056.02</v>
      </c>
      <c r="J240" s="11">
        <f t="shared" si="25"/>
        <v>4.1291820960472467</v>
      </c>
      <c r="K240" s="11">
        <f t="shared" si="26"/>
        <v>4.1291820960472467</v>
      </c>
    </row>
    <row r="241" spans="2:11" s="40" customFormat="1" ht="124.8">
      <c r="B241" s="6" t="s">
        <v>66</v>
      </c>
      <c r="C241" s="27">
        <v>5</v>
      </c>
      <c r="D241" s="7">
        <v>1</v>
      </c>
      <c r="E241" s="8">
        <v>5431</v>
      </c>
      <c r="F241" s="2"/>
      <c r="G241" s="11">
        <f t="shared" ref="G241:I242" si="37">G242</f>
        <v>0</v>
      </c>
      <c r="H241" s="11">
        <f t="shared" si="37"/>
        <v>671900</v>
      </c>
      <c r="I241" s="11">
        <f t="shared" si="37"/>
        <v>0</v>
      </c>
      <c r="J241" s="11" t="e">
        <f t="shared" si="25"/>
        <v>#DIV/0!</v>
      </c>
      <c r="K241" s="11">
        <f t="shared" si="26"/>
        <v>0</v>
      </c>
    </row>
    <row r="242" spans="2:11" s="40" customFormat="1" ht="31.2">
      <c r="B242" s="9" t="s">
        <v>128</v>
      </c>
      <c r="C242" s="27">
        <v>5</v>
      </c>
      <c r="D242" s="7">
        <v>1</v>
      </c>
      <c r="E242" s="8">
        <v>5431</v>
      </c>
      <c r="F242" s="2">
        <v>200</v>
      </c>
      <c r="G242" s="11">
        <f t="shared" si="37"/>
        <v>0</v>
      </c>
      <c r="H242" s="11">
        <f t="shared" si="37"/>
        <v>671900</v>
      </c>
      <c r="I242" s="11">
        <f t="shared" si="37"/>
        <v>0</v>
      </c>
      <c r="J242" s="11" t="e">
        <f t="shared" si="25"/>
        <v>#DIV/0!</v>
      </c>
      <c r="K242" s="11">
        <f t="shared" si="26"/>
        <v>0</v>
      </c>
    </row>
    <row r="243" spans="2:11" s="40" customFormat="1" ht="31.2">
      <c r="B243" s="9" t="s">
        <v>129</v>
      </c>
      <c r="C243" s="27">
        <v>5</v>
      </c>
      <c r="D243" s="7">
        <v>1</v>
      </c>
      <c r="E243" s="8">
        <v>5431</v>
      </c>
      <c r="F243" s="2">
        <v>240</v>
      </c>
      <c r="G243" s="11"/>
      <c r="H243" s="11">
        <v>671900</v>
      </c>
      <c r="I243" s="11"/>
      <c r="J243" s="11" t="e">
        <f t="shared" si="25"/>
        <v>#DIV/0!</v>
      </c>
      <c r="K243" s="11">
        <f t="shared" si="26"/>
        <v>0</v>
      </c>
    </row>
    <row r="244" spans="2:11" s="40" customFormat="1" ht="142.80000000000001" customHeight="1">
      <c r="B244" s="9" t="s">
        <v>67</v>
      </c>
      <c r="C244" s="27">
        <v>5</v>
      </c>
      <c r="D244" s="7">
        <v>1</v>
      </c>
      <c r="E244" s="8">
        <v>5530</v>
      </c>
      <c r="F244" s="2"/>
      <c r="G244" s="11">
        <f>G245</f>
        <v>40300</v>
      </c>
      <c r="H244" s="11">
        <f>H245</f>
        <v>40300</v>
      </c>
      <c r="I244" s="11"/>
      <c r="J244" s="11"/>
      <c r="K244" s="11"/>
    </row>
    <row r="245" spans="2:11" s="40" customFormat="1" ht="31.2">
      <c r="B245" s="9" t="s">
        <v>128</v>
      </c>
      <c r="C245" s="27">
        <v>5</v>
      </c>
      <c r="D245" s="7">
        <v>1</v>
      </c>
      <c r="E245" s="8">
        <v>5530</v>
      </c>
      <c r="F245" s="2">
        <v>200</v>
      </c>
      <c r="G245" s="11">
        <f>G246</f>
        <v>40300</v>
      </c>
      <c r="H245" s="11">
        <f>H246</f>
        <v>40300</v>
      </c>
      <c r="I245" s="11"/>
      <c r="J245" s="11"/>
      <c r="K245" s="11"/>
    </row>
    <row r="246" spans="2:11" s="40" customFormat="1" ht="31.2">
      <c r="B246" s="9" t="s">
        <v>129</v>
      </c>
      <c r="C246" s="27">
        <v>5</v>
      </c>
      <c r="D246" s="7">
        <v>1</v>
      </c>
      <c r="E246" s="8">
        <v>5530</v>
      </c>
      <c r="F246" s="2">
        <v>240</v>
      </c>
      <c r="G246" s="11">
        <v>40300</v>
      </c>
      <c r="H246" s="11">
        <v>40300</v>
      </c>
      <c r="I246" s="11"/>
      <c r="J246" s="11"/>
      <c r="K246" s="11"/>
    </row>
    <row r="247" spans="2:11" s="40" customFormat="1" ht="121.8" customHeight="1">
      <c r="B247" s="9" t="s">
        <v>68</v>
      </c>
      <c r="C247" s="27">
        <v>5</v>
      </c>
      <c r="D247" s="7">
        <v>1</v>
      </c>
      <c r="E247" s="8">
        <v>5608</v>
      </c>
      <c r="F247" s="2"/>
      <c r="G247" s="11">
        <f>G248</f>
        <v>0</v>
      </c>
      <c r="H247" s="11">
        <f>H248</f>
        <v>700300</v>
      </c>
      <c r="I247" s="11"/>
      <c r="J247" s="11" t="e">
        <f t="shared" ref="J247:J307" si="38">I247/G247*100</f>
        <v>#DIV/0!</v>
      </c>
      <c r="K247" s="11">
        <f t="shared" ref="K247:K307" si="39">I247/H247*100</f>
        <v>0</v>
      </c>
    </row>
    <row r="248" spans="2:11" s="40" customFormat="1" ht="31.2">
      <c r="B248" s="9" t="s">
        <v>123</v>
      </c>
      <c r="C248" s="27">
        <v>5</v>
      </c>
      <c r="D248" s="7">
        <v>1</v>
      </c>
      <c r="E248" s="8">
        <v>5608</v>
      </c>
      <c r="F248" s="2">
        <v>600</v>
      </c>
      <c r="G248" s="11">
        <f>G249</f>
        <v>0</v>
      </c>
      <c r="H248" s="11">
        <f>H249</f>
        <v>700300</v>
      </c>
      <c r="I248" s="11"/>
      <c r="J248" s="11" t="e">
        <f t="shared" si="38"/>
        <v>#DIV/0!</v>
      </c>
      <c r="K248" s="11">
        <f t="shared" si="39"/>
        <v>0</v>
      </c>
    </row>
    <row r="249" spans="2:11" s="40" customFormat="1" ht="15.6">
      <c r="B249" s="9" t="s">
        <v>125</v>
      </c>
      <c r="C249" s="27">
        <v>5</v>
      </c>
      <c r="D249" s="7">
        <v>1</v>
      </c>
      <c r="E249" s="8">
        <v>5608</v>
      </c>
      <c r="F249" s="2">
        <v>620</v>
      </c>
      <c r="G249" s="11"/>
      <c r="H249" s="11">
        <v>700300</v>
      </c>
      <c r="I249" s="11"/>
      <c r="J249" s="11" t="e">
        <f t="shared" si="38"/>
        <v>#DIV/0!</v>
      </c>
      <c r="K249" s="11">
        <f t="shared" si="39"/>
        <v>0</v>
      </c>
    </row>
    <row r="250" spans="2:11" s="40" customFormat="1" ht="111" customHeight="1">
      <c r="B250" s="6" t="s">
        <v>34</v>
      </c>
      <c r="C250" s="27">
        <v>5</v>
      </c>
      <c r="D250" s="7">
        <v>1</v>
      </c>
      <c r="E250" s="8">
        <v>9999</v>
      </c>
      <c r="F250" s="2"/>
      <c r="G250" s="11">
        <f>G251+G253</f>
        <v>2858700</v>
      </c>
      <c r="H250" s="11">
        <f>H251+H253</f>
        <v>2186800</v>
      </c>
      <c r="I250" s="11">
        <f>I251+I253</f>
        <v>0</v>
      </c>
      <c r="J250" s="11">
        <f t="shared" si="38"/>
        <v>0</v>
      </c>
      <c r="K250" s="11">
        <f t="shared" si="39"/>
        <v>0</v>
      </c>
    </row>
    <row r="251" spans="2:11" s="40" customFormat="1" ht="31.2">
      <c r="B251" s="9" t="s">
        <v>128</v>
      </c>
      <c r="C251" s="27">
        <v>5</v>
      </c>
      <c r="D251" s="7">
        <v>1</v>
      </c>
      <c r="E251" s="8">
        <v>9999</v>
      </c>
      <c r="F251" s="2">
        <v>200</v>
      </c>
      <c r="G251" s="11">
        <f t="shared" ref="G251:I251" si="40">G252</f>
        <v>678700</v>
      </c>
      <c r="H251" s="11">
        <f t="shared" si="40"/>
        <v>6800</v>
      </c>
      <c r="I251" s="11">
        <f t="shared" si="40"/>
        <v>0</v>
      </c>
      <c r="J251" s="11">
        <f t="shared" si="38"/>
        <v>0</v>
      </c>
      <c r="K251" s="11">
        <f t="shared" si="39"/>
        <v>0</v>
      </c>
    </row>
    <row r="252" spans="2:11" s="40" customFormat="1" ht="31.2">
      <c r="B252" s="9" t="s">
        <v>129</v>
      </c>
      <c r="C252" s="27">
        <v>5</v>
      </c>
      <c r="D252" s="7">
        <v>1</v>
      </c>
      <c r="E252" s="8">
        <v>9999</v>
      </c>
      <c r="F252" s="2">
        <v>240</v>
      </c>
      <c r="G252" s="11">
        <v>678700</v>
      </c>
      <c r="H252" s="11">
        <v>6800</v>
      </c>
      <c r="I252" s="11"/>
      <c r="J252" s="11">
        <f t="shared" si="38"/>
        <v>0</v>
      </c>
      <c r="K252" s="11">
        <f t="shared" si="39"/>
        <v>0</v>
      </c>
    </row>
    <row r="253" spans="2:11" s="40" customFormat="1" ht="31.2">
      <c r="B253" s="9" t="s">
        <v>123</v>
      </c>
      <c r="C253" s="27">
        <v>5</v>
      </c>
      <c r="D253" s="7">
        <v>1</v>
      </c>
      <c r="E253" s="8">
        <v>9999</v>
      </c>
      <c r="F253" s="2">
        <v>600</v>
      </c>
      <c r="G253" s="11">
        <f>G254</f>
        <v>2180000</v>
      </c>
      <c r="H253" s="11">
        <f>H254</f>
        <v>2180000</v>
      </c>
      <c r="I253" s="11">
        <f>I254</f>
        <v>0</v>
      </c>
      <c r="J253" s="11"/>
      <c r="K253" s="11"/>
    </row>
    <row r="254" spans="2:11" s="40" customFormat="1" ht="15.6">
      <c r="B254" s="9" t="s">
        <v>125</v>
      </c>
      <c r="C254" s="27">
        <v>5</v>
      </c>
      <c r="D254" s="7">
        <v>1</v>
      </c>
      <c r="E254" s="8">
        <v>9999</v>
      </c>
      <c r="F254" s="2">
        <v>620</v>
      </c>
      <c r="G254" s="11">
        <v>2180000</v>
      </c>
      <c r="H254" s="11">
        <v>2180000</v>
      </c>
      <c r="I254" s="11"/>
      <c r="J254" s="11"/>
      <c r="K254" s="11"/>
    </row>
    <row r="255" spans="2:11" s="40" customFormat="1" ht="62.4">
      <c r="B255" s="6" t="s">
        <v>35</v>
      </c>
      <c r="C255" s="27">
        <v>5</v>
      </c>
      <c r="D255" s="7">
        <v>2</v>
      </c>
      <c r="E255" s="8">
        <v>0</v>
      </c>
      <c r="F255" s="2"/>
      <c r="G255" s="11">
        <f>G256+G259</f>
        <v>63214700</v>
      </c>
      <c r="H255" s="11">
        <f>H256+H259</f>
        <v>63214700</v>
      </c>
      <c r="I255" s="11">
        <f>I256+I259</f>
        <v>1566127.13</v>
      </c>
      <c r="J255" s="11">
        <f t="shared" si="38"/>
        <v>2.4774730086514687</v>
      </c>
      <c r="K255" s="11">
        <f t="shared" si="39"/>
        <v>2.4774730086514687</v>
      </c>
    </row>
    <row r="256" spans="2:11" s="40" customFormat="1" ht="93.6">
      <c r="B256" s="6" t="s">
        <v>36</v>
      </c>
      <c r="C256" s="27">
        <v>5</v>
      </c>
      <c r="D256" s="7">
        <v>2</v>
      </c>
      <c r="E256" s="8">
        <v>59</v>
      </c>
      <c r="F256" s="2"/>
      <c r="G256" s="11">
        <f t="shared" ref="G256:I257" si="41">G257</f>
        <v>60238700</v>
      </c>
      <c r="H256" s="11">
        <f t="shared" si="41"/>
        <v>60238700</v>
      </c>
      <c r="I256" s="11">
        <f t="shared" si="41"/>
        <v>1566127.13</v>
      </c>
      <c r="J256" s="11">
        <f t="shared" si="38"/>
        <v>2.5998687388672064</v>
      </c>
      <c r="K256" s="11">
        <f t="shared" si="39"/>
        <v>2.5998687388672064</v>
      </c>
    </row>
    <row r="257" spans="2:11" s="40" customFormat="1" ht="31.2">
      <c r="B257" s="9" t="s">
        <v>123</v>
      </c>
      <c r="C257" s="27">
        <v>5</v>
      </c>
      <c r="D257" s="7">
        <v>2</v>
      </c>
      <c r="E257" s="8">
        <v>59</v>
      </c>
      <c r="F257" s="2">
        <v>600</v>
      </c>
      <c r="G257" s="11">
        <f t="shared" si="41"/>
        <v>60238700</v>
      </c>
      <c r="H257" s="11">
        <f t="shared" si="41"/>
        <v>60238700</v>
      </c>
      <c r="I257" s="11">
        <f t="shared" si="41"/>
        <v>1566127.13</v>
      </c>
      <c r="J257" s="11">
        <f t="shared" si="38"/>
        <v>2.5998687388672064</v>
      </c>
      <c r="K257" s="11">
        <f t="shared" si="39"/>
        <v>2.5998687388672064</v>
      </c>
    </row>
    <row r="258" spans="2:11" s="40" customFormat="1" ht="15.6">
      <c r="B258" s="9" t="s">
        <v>124</v>
      </c>
      <c r="C258" s="27">
        <v>5</v>
      </c>
      <c r="D258" s="7">
        <v>2</v>
      </c>
      <c r="E258" s="8">
        <v>59</v>
      </c>
      <c r="F258" s="2">
        <v>610</v>
      </c>
      <c r="G258" s="11">
        <v>60238700</v>
      </c>
      <c r="H258" s="11">
        <v>60238700</v>
      </c>
      <c r="I258" s="11">
        <v>1566127.13</v>
      </c>
      <c r="J258" s="11">
        <f t="shared" si="38"/>
        <v>2.5998687388672064</v>
      </c>
      <c r="K258" s="11">
        <f t="shared" si="39"/>
        <v>2.5998687388672064</v>
      </c>
    </row>
    <row r="259" spans="2:11" s="40" customFormat="1" ht="78">
      <c r="B259" s="6" t="s">
        <v>233</v>
      </c>
      <c r="C259" s="27">
        <v>5</v>
      </c>
      <c r="D259" s="7">
        <v>2</v>
      </c>
      <c r="E259" s="8">
        <v>9999</v>
      </c>
      <c r="F259" s="2"/>
      <c r="G259" s="11">
        <f t="shared" ref="G259:I260" si="42">G260</f>
        <v>2976000</v>
      </c>
      <c r="H259" s="11">
        <f t="shared" si="42"/>
        <v>2976000</v>
      </c>
      <c r="I259" s="11">
        <f t="shared" si="42"/>
        <v>0</v>
      </c>
      <c r="J259" s="11">
        <f t="shared" si="38"/>
        <v>0</v>
      </c>
      <c r="K259" s="11">
        <f t="shared" si="39"/>
        <v>0</v>
      </c>
    </row>
    <row r="260" spans="2:11" s="40" customFormat="1" ht="31.2">
      <c r="B260" s="9" t="s">
        <v>123</v>
      </c>
      <c r="C260" s="27">
        <v>5</v>
      </c>
      <c r="D260" s="7">
        <v>2</v>
      </c>
      <c r="E260" s="8">
        <v>9999</v>
      </c>
      <c r="F260" s="2">
        <v>600</v>
      </c>
      <c r="G260" s="11">
        <f t="shared" si="42"/>
        <v>2976000</v>
      </c>
      <c r="H260" s="11">
        <f t="shared" si="42"/>
        <v>2976000</v>
      </c>
      <c r="I260" s="11">
        <f t="shared" si="42"/>
        <v>0</v>
      </c>
      <c r="J260" s="11">
        <f t="shared" si="38"/>
        <v>0</v>
      </c>
      <c r="K260" s="11">
        <f t="shared" si="39"/>
        <v>0</v>
      </c>
    </row>
    <row r="261" spans="2:11" s="40" customFormat="1" ht="15.6">
      <c r="B261" s="9" t="s">
        <v>124</v>
      </c>
      <c r="C261" s="27">
        <v>5</v>
      </c>
      <c r="D261" s="7">
        <v>2</v>
      </c>
      <c r="E261" s="8">
        <v>9999</v>
      </c>
      <c r="F261" s="2">
        <v>610</v>
      </c>
      <c r="G261" s="11">
        <v>2976000</v>
      </c>
      <c r="H261" s="11">
        <v>2976000</v>
      </c>
      <c r="I261" s="11"/>
      <c r="J261" s="11">
        <f t="shared" si="38"/>
        <v>0</v>
      </c>
      <c r="K261" s="11">
        <f t="shared" si="39"/>
        <v>0</v>
      </c>
    </row>
    <row r="262" spans="2:11" s="40" customFormat="1" ht="46.8">
      <c r="B262" s="6" t="s">
        <v>234</v>
      </c>
      <c r="C262" s="27">
        <v>6</v>
      </c>
      <c r="D262" s="7">
        <v>0</v>
      </c>
      <c r="E262" s="8">
        <v>0</v>
      </c>
      <c r="F262" s="2"/>
      <c r="G262" s="11">
        <f>G263+G271</f>
        <v>5812400</v>
      </c>
      <c r="H262" s="11">
        <f>H263+H271</f>
        <v>5812400</v>
      </c>
      <c r="I262" s="11">
        <f>I263+I271</f>
        <v>440000</v>
      </c>
      <c r="J262" s="11">
        <f t="shared" si="38"/>
        <v>7.5700227100681303</v>
      </c>
      <c r="K262" s="11">
        <f t="shared" si="39"/>
        <v>7.5700227100681303</v>
      </c>
    </row>
    <row r="263" spans="2:11" s="40" customFormat="1" ht="62.4">
      <c r="B263" s="6" t="s">
        <v>235</v>
      </c>
      <c r="C263" s="27">
        <v>6</v>
      </c>
      <c r="D263" s="7">
        <v>1</v>
      </c>
      <c r="E263" s="8">
        <v>0</v>
      </c>
      <c r="F263" s="2"/>
      <c r="G263" s="11">
        <f>G264+G268</f>
        <v>532700</v>
      </c>
      <c r="H263" s="11">
        <f>H264+H268</f>
        <v>532700</v>
      </c>
      <c r="I263" s="11">
        <f>I264+I268</f>
        <v>0</v>
      </c>
      <c r="J263" s="11">
        <f t="shared" si="38"/>
        <v>0</v>
      </c>
      <c r="K263" s="11">
        <f t="shared" si="39"/>
        <v>0</v>
      </c>
    </row>
    <row r="264" spans="2:11" s="40" customFormat="1" ht="93.6">
      <c r="B264" s="6" t="s">
        <v>192</v>
      </c>
      <c r="C264" s="27">
        <v>6</v>
      </c>
      <c r="D264" s="7">
        <v>1</v>
      </c>
      <c r="E264" s="8">
        <v>5604</v>
      </c>
      <c r="F264" s="2"/>
      <c r="G264" s="11">
        <f>G265</f>
        <v>460000</v>
      </c>
      <c r="H264" s="11">
        <f>H265</f>
        <v>460000</v>
      </c>
      <c r="I264" s="11">
        <f>I265</f>
        <v>0</v>
      </c>
      <c r="J264" s="11">
        <f t="shared" si="38"/>
        <v>0</v>
      </c>
      <c r="K264" s="11">
        <f t="shared" si="39"/>
        <v>0</v>
      </c>
    </row>
    <row r="265" spans="2:11" s="40" customFormat="1" ht="31.2">
      <c r="B265" s="9" t="s">
        <v>123</v>
      </c>
      <c r="C265" s="27">
        <v>6</v>
      </c>
      <c r="D265" s="7">
        <v>1</v>
      </c>
      <c r="E265" s="8">
        <v>5604</v>
      </c>
      <c r="F265" s="2">
        <v>600</v>
      </c>
      <c r="G265" s="11">
        <f>G266+G267</f>
        <v>460000</v>
      </c>
      <c r="H265" s="11">
        <f>H266+H267</f>
        <v>460000</v>
      </c>
      <c r="I265" s="11">
        <f>I266+I267</f>
        <v>0</v>
      </c>
      <c r="J265" s="11">
        <f t="shared" si="38"/>
        <v>0</v>
      </c>
      <c r="K265" s="11">
        <f t="shared" si="39"/>
        <v>0</v>
      </c>
    </row>
    <row r="266" spans="2:11" s="40" customFormat="1" ht="15.6">
      <c r="B266" s="9" t="s">
        <v>124</v>
      </c>
      <c r="C266" s="27">
        <v>6</v>
      </c>
      <c r="D266" s="7">
        <v>1</v>
      </c>
      <c r="E266" s="8">
        <v>5604</v>
      </c>
      <c r="F266" s="2">
        <v>610</v>
      </c>
      <c r="G266" s="11">
        <v>460000</v>
      </c>
      <c r="H266" s="11">
        <v>460000</v>
      </c>
      <c r="I266" s="11"/>
      <c r="J266" s="11">
        <f t="shared" si="38"/>
        <v>0</v>
      </c>
      <c r="K266" s="11">
        <f t="shared" si="39"/>
        <v>0</v>
      </c>
    </row>
    <row r="267" spans="2:11" s="40" customFormat="1" ht="15.6" hidden="1">
      <c r="B267" s="9" t="s">
        <v>125</v>
      </c>
      <c r="C267" s="27">
        <v>6</v>
      </c>
      <c r="D267" s="7">
        <v>1</v>
      </c>
      <c r="E267" s="8">
        <v>5604</v>
      </c>
      <c r="F267" s="2">
        <v>620</v>
      </c>
      <c r="G267" s="11"/>
      <c r="H267" s="11"/>
      <c r="I267" s="11"/>
      <c r="J267" s="11" t="e">
        <f t="shared" si="38"/>
        <v>#DIV/0!</v>
      </c>
      <c r="K267" s="11" t="e">
        <f t="shared" si="39"/>
        <v>#DIV/0!</v>
      </c>
    </row>
    <row r="268" spans="2:11" s="40" customFormat="1" ht="109.2">
      <c r="B268" s="6" t="s">
        <v>193</v>
      </c>
      <c r="C268" s="27">
        <v>6</v>
      </c>
      <c r="D268" s="7">
        <v>1</v>
      </c>
      <c r="E268" s="8">
        <v>5683</v>
      </c>
      <c r="F268" s="2"/>
      <c r="G268" s="11">
        <f t="shared" ref="G268:I269" si="43">G269</f>
        <v>72700</v>
      </c>
      <c r="H268" s="11">
        <f t="shared" si="43"/>
        <v>72700</v>
      </c>
      <c r="I268" s="11">
        <f t="shared" si="43"/>
        <v>0</v>
      </c>
      <c r="J268" s="11">
        <f t="shared" si="38"/>
        <v>0</v>
      </c>
      <c r="K268" s="11">
        <f t="shared" si="39"/>
        <v>0</v>
      </c>
    </row>
    <row r="269" spans="2:11" s="40" customFormat="1" ht="31.2">
      <c r="B269" s="9" t="s">
        <v>123</v>
      </c>
      <c r="C269" s="27">
        <v>6</v>
      </c>
      <c r="D269" s="7">
        <v>1</v>
      </c>
      <c r="E269" s="8">
        <v>5683</v>
      </c>
      <c r="F269" s="2">
        <v>600</v>
      </c>
      <c r="G269" s="11">
        <f t="shared" si="43"/>
        <v>72700</v>
      </c>
      <c r="H269" s="11">
        <f t="shared" si="43"/>
        <v>72700</v>
      </c>
      <c r="I269" s="11">
        <f t="shared" si="43"/>
        <v>0</v>
      </c>
      <c r="J269" s="11">
        <f t="shared" si="38"/>
        <v>0</v>
      </c>
      <c r="K269" s="11">
        <f t="shared" si="39"/>
        <v>0</v>
      </c>
    </row>
    <row r="270" spans="2:11" s="40" customFormat="1" ht="15.6">
      <c r="B270" s="9" t="s">
        <v>125</v>
      </c>
      <c r="C270" s="27">
        <v>6</v>
      </c>
      <c r="D270" s="7">
        <v>1</v>
      </c>
      <c r="E270" s="8">
        <v>5683</v>
      </c>
      <c r="F270" s="2">
        <v>620</v>
      </c>
      <c r="G270" s="11">
        <v>72700</v>
      </c>
      <c r="H270" s="11">
        <v>72700</v>
      </c>
      <c r="I270" s="11"/>
      <c r="J270" s="11">
        <f t="shared" si="38"/>
        <v>0</v>
      </c>
      <c r="K270" s="11">
        <f t="shared" si="39"/>
        <v>0</v>
      </c>
    </row>
    <row r="271" spans="2:11" s="40" customFormat="1" ht="78">
      <c r="B271" s="6" t="s">
        <v>194</v>
      </c>
      <c r="C271" s="27">
        <v>6</v>
      </c>
      <c r="D271" s="7">
        <v>2</v>
      </c>
      <c r="E271" s="8">
        <v>0</v>
      </c>
      <c r="F271" s="2"/>
      <c r="G271" s="11">
        <f>G272+G275+G281</f>
        <v>5279700</v>
      </c>
      <c r="H271" s="11">
        <f>H272+H275+H281</f>
        <v>5279700</v>
      </c>
      <c r="I271" s="11">
        <f>I272+I275+I281</f>
        <v>440000</v>
      </c>
      <c r="J271" s="11">
        <f t="shared" si="38"/>
        <v>8.3338068450858955</v>
      </c>
      <c r="K271" s="11">
        <f t="shared" si="39"/>
        <v>8.3338068450858955</v>
      </c>
    </row>
    <row r="272" spans="2:11" s="40" customFormat="1" ht="93.6">
      <c r="B272" s="6" t="s">
        <v>195</v>
      </c>
      <c r="C272" s="27">
        <v>6</v>
      </c>
      <c r="D272" s="7">
        <v>2</v>
      </c>
      <c r="E272" s="8">
        <v>204</v>
      </c>
      <c r="F272" s="2"/>
      <c r="G272" s="11">
        <f t="shared" ref="G272:I273" si="44">G273</f>
        <v>3294400</v>
      </c>
      <c r="H272" s="11">
        <f t="shared" si="44"/>
        <v>3294400</v>
      </c>
      <c r="I272" s="11">
        <f t="shared" si="44"/>
        <v>440000</v>
      </c>
      <c r="J272" s="11">
        <f t="shared" si="38"/>
        <v>13.355998057309373</v>
      </c>
      <c r="K272" s="11">
        <f t="shared" si="39"/>
        <v>13.355998057309373</v>
      </c>
    </row>
    <row r="273" spans="2:11" s="40" customFormat="1" ht="62.4">
      <c r="B273" s="9" t="s">
        <v>266</v>
      </c>
      <c r="C273" s="27">
        <v>6</v>
      </c>
      <c r="D273" s="7">
        <v>2</v>
      </c>
      <c r="E273" s="8">
        <v>204</v>
      </c>
      <c r="F273" s="2">
        <v>100</v>
      </c>
      <c r="G273" s="11">
        <f t="shared" si="44"/>
        <v>3294400</v>
      </c>
      <c r="H273" s="11">
        <f t="shared" si="44"/>
        <v>3294400</v>
      </c>
      <c r="I273" s="11">
        <f t="shared" si="44"/>
        <v>440000</v>
      </c>
      <c r="J273" s="11">
        <f t="shared" si="38"/>
        <v>13.355998057309373</v>
      </c>
      <c r="K273" s="11">
        <f t="shared" si="39"/>
        <v>13.355998057309373</v>
      </c>
    </row>
    <row r="274" spans="2:11" s="40" customFormat="1" ht="31.2">
      <c r="B274" s="9" t="s">
        <v>216</v>
      </c>
      <c r="C274" s="27">
        <v>6</v>
      </c>
      <c r="D274" s="7">
        <v>2</v>
      </c>
      <c r="E274" s="8">
        <v>204</v>
      </c>
      <c r="F274" s="2">
        <v>120</v>
      </c>
      <c r="G274" s="11">
        <v>3294400</v>
      </c>
      <c r="H274" s="11">
        <v>3294400</v>
      </c>
      <c r="I274" s="11">
        <v>440000</v>
      </c>
      <c r="J274" s="11">
        <f t="shared" si="38"/>
        <v>13.355998057309373</v>
      </c>
      <c r="K274" s="11">
        <f t="shared" si="39"/>
        <v>13.355998057309373</v>
      </c>
    </row>
    <row r="275" spans="2:11" s="40" customFormat="1" ht="78" hidden="1">
      <c r="B275" s="6" t="s">
        <v>196</v>
      </c>
      <c r="C275" s="27">
        <v>6</v>
      </c>
      <c r="D275" s="7">
        <v>2</v>
      </c>
      <c r="E275" s="8">
        <v>2110</v>
      </c>
      <c r="F275" s="2"/>
      <c r="G275" s="11">
        <f>G276+G278</f>
        <v>0</v>
      </c>
      <c r="H275" s="11">
        <f>H276+H278</f>
        <v>0</v>
      </c>
      <c r="I275" s="11">
        <f>I276+I278</f>
        <v>0</v>
      </c>
      <c r="J275" s="11" t="e">
        <f t="shared" si="38"/>
        <v>#DIV/0!</v>
      </c>
      <c r="K275" s="11" t="e">
        <f t="shared" si="39"/>
        <v>#DIV/0!</v>
      </c>
    </row>
    <row r="276" spans="2:11" s="40" customFormat="1" ht="31.2" hidden="1">
      <c r="B276" s="9" t="s">
        <v>128</v>
      </c>
      <c r="C276" s="27">
        <v>6</v>
      </c>
      <c r="D276" s="7">
        <v>2</v>
      </c>
      <c r="E276" s="8">
        <v>2110</v>
      </c>
      <c r="F276" s="2">
        <v>200</v>
      </c>
      <c r="G276" s="11">
        <f>G277</f>
        <v>0</v>
      </c>
      <c r="H276" s="11">
        <f>H277</f>
        <v>0</v>
      </c>
      <c r="I276" s="11">
        <f>I277</f>
        <v>0</v>
      </c>
      <c r="J276" s="11" t="e">
        <f t="shared" si="38"/>
        <v>#DIV/0!</v>
      </c>
      <c r="K276" s="11" t="e">
        <f t="shared" si="39"/>
        <v>#DIV/0!</v>
      </c>
    </row>
    <row r="277" spans="2:11" s="40" customFormat="1" ht="31.2" hidden="1">
      <c r="B277" s="9" t="s">
        <v>129</v>
      </c>
      <c r="C277" s="27">
        <v>6</v>
      </c>
      <c r="D277" s="7">
        <v>2</v>
      </c>
      <c r="E277" s="8">
        <v>2110</v>
      </c>
      <c r="F277" s="2">
        <v>240</v>
      </c>
      <c r="G277" s="11"/>
      <c r="H277" s="11"/>
      <c r="I277" s="11"/>
      <c r="J277" s="11" t="e">
        <f t="shared" si="38"/>
        <v>#DIV/0!</v>
      </c>
      <c r="K277" s="11" t="e">
        <f t="shared" si="39"/>
        <v>#DIV/0!</v>
      </c>
    </row>
    <row r="278" spans="2:11" s="40" customFormat="1" ht="31.2" hidden="1">
      <c r="B278" s="9" t="s">
        <v>123</v>
      </c>
      <c r="C278" s="27">
        <v>6</v>
      </c>
      <c r="D278" s="7">
        <v>2</v>
      </c>
      <c r="E278" s="8">
        <v>2110</v>
      </c>
      <c r="F278" s="2">
        <v>600</v>
      </c>
      <c r="G278" s="11">
        <f>G279+G280</f>
        <v>0</v>
      </c>
      <c r="H278" s="11">
        <f>H279+H280</f>
        <v>0</v>
      </c>
      <c r="I278" s="11">
        <f>I279+I280</f>
        <v>0</v>
      </c>
      <c r="J278" s="11" t="e">
        <f t="shared" si="38"/>
        <v>#DIV/0!</v>
      </c>
      <c r="K278" s="11" t="e">
        <f t="shared" si="39"/>
        <v>#DIV/0!</v>
      </c>
    </row>
    <row r="279" spans="2:11" s="40" customFormat="1" ht="15.6" hidden="1">
      <c r="B279" s="9" t="s">
        <v>124</v>
      </c>
      <c r="C279" s="27">
        <v>6</v>
      </c>
      <c r="D279" s="7">
        <v>2</v>
      </c>
      <c r="E279" s="8">
        <v>2110</v>
      </c>
      <c r="F279" s="2">
        <v>610</v>
      </c>
      <c r="G279" s="11"/>
      <c r="H279" s="11"/>
      <c r="I279" s="11"/>
      <c r="J279" s="11" t="e">
        <f t="shared" si="38"/>
        <v>#DIV/0!</v>
      </c>
      <c r="K279" s="11" t="e">
        <f t="shared" si="39"/>
        <v>#DIV/0!</v>
      </c>
    </row>
    <row r="280" spans="2:11" s="40" customFormat="1" ht="15.6" hidden="1">
      <c r="B280" s="9" t="s">
        <v>125</v>
      </c>
      <c r="C280" s="27">
        <v>6</v>
      </c>
      <c r="D280" s="7">
        <v>2</v>
      </c>
      <c r="E280" s="8">
        <v>2110</v>
      </c>
      <c r="F280" s="2">
        <v>620</v>
      </c>
      <c r="G280" s="11"/>
      <c r="H280" s="11"/>
      <c r="I280" s="11"/>
      <c r="J280" s="11" t="e">
        <f t="shared" si="38"/>
        <v>#DIV/0!</v>
      </c>
      <c r="K280" s="11" t="e">
        <f t="shared" si="39"/>
        <v>#DIV/0!</v>
      </c>
    </row>
    <row r="281" spans="2:11" s="40" customFormat="1" ht="109.2">
      <c r="B281" s="6" t="s">
        <v>197</v>
      </c>
      <c r="C281" s="27">
        <v>6</v>
      </c>
      <c r="D281" s="7">
        <v>2</v>
      </c>
      <c r="E281" s="8">
        <v>5513</v>
      </c>
      <c r="F281" s="2"/>
      <c r="G281" s="11">
        <f>G282+G284</f>
        <v>1985300</v>
      </c>
      <c r="H281" s="11">
        <f>H282+H284</f>
        <v>1985300</v>
      </c>
      <c r="I281" s="11">
        <f>I282+I284</f>
        <v>0</v>
      </c>
      <c r="J281" s="11">
        <f t="shared" si="38"/>
        <v>0</v>
      </c>
      <c r="K281" s="11">
        <f t="shared" si="39"/>
        <v>0</v>
      </c>
    </row>
    <row r="282" spans="2:11" s="40" customFormat="1" ht="62.4">
      <c r="B282" s="9" t="s">
        <v>266</v>
      </c>
      <c r="C282" s="27">
        <v>6</v>
      </c>
      <c r="D282" s="7">
        <v>2</v>
      </c>
      <c r="E282" s="8">
        <v>5513</v>
      </c>
      <c r="F282" s="2">
        <v>100</v>
      </c>
      <c r="G282" s="11">
        <f>G283</f>
        <v>1137000</v>
      </c>
      <c r="H282" s="11">
        <f>H283</f>
        <v>1137000</v>
      </c>
      <c r="I282" s="11">
        <f>I283</f>
        <v>0</v>
      </c>
      <c r="J282" s="11">
        <f t="shared" si="38"/>
        <v>0</v>
      </c>
      <c r="K282" s="11">
        <f t="shared" si="39"/>
        <v>0</v>
      </c>
    </row>
    <row r="283" spans="2:11" s="40" customFormat="1" ht="31.2">
      <c r="B283" s="9" t="s">
        <v>216</v>
      </c>
      <c r="C283" s="27">
        <v>6</v>
      </c>
      <c r="D283" s="7">
        <v>2</v>
      </c>
      <c r="E283" s="8">
        <v>5513</v>
      </c>
      <c r="F283" s="2">
        <v>120</v>
      </c>
      <c r="G283" s="11">
        <f>1097000+40000</f>
        <v>1137000</v>
      </c>
      <c r="H283" s="11">
        <f>1097000+40000</f>
        <v>1137000</v>
      </c>
      <c r="I283" s="11"/>
      <c r="J283" s="11">
        <f t="shared" si="38"/>
        <v>0</v>
      </c>
      <c r="K283" s="11">
        <f t="shared" si="39"/>
        <v>0</v>
      </c>
    </row>
    <row r="284" spans="2:11" s="40" customFormat="1" ht="31.2">
      <c r="B284" s="9" t="s">
        <v>128</v>
      </c>
      <c r="C284" s="27">
        <v>6</v>
      </c>
      <c r="D284" s="7">
        <v>2</v>
      </c>
      <c r="E284" s="8">
        <v>5513</v>
      </c>
      <c r="F284" s="2">
        <v>200</v>
      </c>
      <c r="G284" s="11">
        <f>G285</f>
        <v>848300</v>
      </c>
      <c r="H284" s="11">
        <f>H285</f>
        <v>848300</v>
      </c>
      <c r="I284" s="11">
        <f>I285</f>
        <v>0</v>
      </c>
      <c r="J284" s="11">
        <f t="shared" si="38"/>
        <v>0</v>
      </c>
      <c r="K284" s="11">
        <f t="shared" si="39"/>
        <v>0</v>
      </c>
    </row>
    <row r="285" spans="2:11" s="40" customFormat="1" ht="31.2">
      <c r="B285" s="9" t="s">
        <v>129</v>
      </c>
      <c r="C285" s="27">
        <v>6</v>
      </c>
      <c r="D285" s="7">
        <v>2</v>
      </c>
      <c r="E285" s="8">
        <v>5513</v>
      </c>
      <c r="F285" s="2">
        <v>240</v>
      </c>
      <c r="G285" s="11">
        <v>848300</v>
      </c>
      <c r="H285" s="11">
        <v>848300</v>
      </c>
      <c r="I285" s="11"/>
      <c r="J285" s="11">
        <f t="shared" si="38"/>
        <v>0</v>
      </c>
      <c r="K285" s="11">
        <f t="shared" si="39"/>
        <v>0</v>
      </c>
    </row>
    <row r="286" spans="2:11" s="40" customFormat="1" ht="62.4">
      <c r="B286" s="6" t="s">
        <v>198</v>
      </c>
      <c r="C286" s="27">
        <v>7</v>
      </c>
      <c r="D286" s="7">
        <v>0</v>
      </c>
      <c r="E286" s="8">
        <v>0</v>
      </c>
      <c r="F286" s="2"/>
      <c r="G286" s="11">
        <f>G287+G291+G295+G299+G306</f>
        <v>6031400</v>
      </c>
      <c r="H286" s="11">
        <f>H287+H291+H295+H299+H306</f>
        <v>6031400</v>
      </c>
      <c r="I286" s="11">
        <f>I287+I291+I295+I299+I306</f>
        <v>0</v>
      </c>
      <c r="J286" s="11">
        <f t="shared" si="38"/>
        <v>0</v>
      </c>
      <c r="K286" s="11">
        <f t="shared" si="39"/>
        <v>0</v>
      </c>
    </row>
    <row r="287" spans="2:11" s="40" customFormat="1" ht="93.6">
      <c r="B287" s="6" t="s">
        <v>261</v>
      </c>
      <c r="C287" s="27">
        <v>7</v>
      </c>
      <c r="D287" s="7">
        <v>1</v>
      </c>
      <c r="E287" s="8">
        <v>0</v>
      </c>
      <c r="F287" s="2"/>
      <c r="G287" s="11">
        <f t="shared" ref="G287:I289" si="45">G288</f>
        <v>5642000</v>
      </c>
      <c r="H287" s="11">
        <f t="shared" si="45"/>
        <v>5642000</v>
      </c>
      <c r="I287" s="11">
        <f t="shared" si="45"/>
        <v>0</v>
      </c>
      <c r="J287" s="11">
        <f t="shared" si="38"/>
        <v>0</v>
      </c>
      <c r="K287" s="11">
        <f t="shared" si="39"/>
        <v>0</v>
      </c>
    </row>
    <row r="288" spans="2:11" s="40" customFormat="1" ht="124.8">
      <c r="B288" s="6" t="s">
        <v>262</v>
      </c>
      <c r="C288" s="27">
        <v>7</v>
      </c>
      <c r="D288" s="7">
        <v>1</v>
      </c>
      <c r="E288" s="8">
        <v>5522</v>
      </c>
      <c r="F288" s="2"/>
      <c r="G288" s="11">
        <f t="shared" si="45"/>
        <v>5642000</v>
      </c>
      <c r="H288" s="11">
        <f t="shared" si="45"/>
        <v>5642000</v>
      </c>
      <c r="I288" s="11">
        <f t="shared" si="45"/>
        <v>0</v>
      </c>
      <c r="J288" s="11">
        <f t="shared" si="38"/>
        <v>0</v>
      </c>
      <c r="K288" s="11">
        <f t="shared" si="39"/>
        <v>0</v>
      </c>
    </row>
    <row r="289" spans="2:11" s="40" customFormat="1" ht="15.6">
      <c r="B289" s="9" t="s">
        <v>275</v>
      </c>
      <c r="C289" s="27">
        <v>7</v>
      </c>
      <c r="D289" s="7">
        <v>1</v>
      </c>
      <c r="E289" s="8">
        <v>5522</v>
      </c>
      <c r="F289" s="2">
        <v>800</v>
      </c>
      <c r="G289" s="11">
        <f t="shared" si="45"/>
        <v>5642000</v>
      </c>
      <c r="H289" s="11">
        <f t="shared" si="45"/>
        <v>5642000</v>
      </c>
      <c r="I289" s="11">
        <f t="shared" si="45"/>
        <v>0</v>
      </c>
      <c r="J289" s="11">
        <f t="shared" si="38"/>
        <v>0</v>
      </c>
      <c r="K289" s="11">
        <f t="shared" si="39"/>
        <v>0</v>
      </c>
    </row>
    <row r="290" spans="2:11" s="40" customFormat="1" ht="46.8">
      <c r="B290" s="9" t="s">
        <v>14</v>
      </c>
      <c r="C290" s="27">
        <v>7</v>
      </c>
      <c r="D290" s="7">
        <v>1</v>
      </c>
      <c r="E290" s="8">
        <v>5522</v>
      </c>
      <c r="F290" s="1">
        <v>810</v>
      </c>
      <c r="G290" s="11">
        <v>5642000</v>
      </c>
      <c r="H290" s="11">
        <v>5642000</v>
      </c>
      <c r="I290" s="11"/>
      <c r="J290" s="11">
        <f t="shared" si="38"/>
        <v>0</v>
      </c>
      <c r="K290" s="11">
        <f t="shared" si="39"/>
        <v>0</v>
      </c>
    </row>
    <row r="291" spans="2:11" s="40" customFormat="1" ht="78" hidden="1">
      <c r="B291" s="6" t="s">
        <v>137</v>
      </c>
      <c r="C291" s="27">
        <v>7</v>
      </c>
      <c r="D291" s="7">
        <v>2</v>
      </c>
      <c r="E291" s="8">
        <v>0</v>
      </c>
      <c r="F291" s="2"/>
      <c r="G291" s="11">
        <f t="shared" ref="G291:I293" si="46">G292</f>
        <v>0</v>
      </c>
      <c r="H291" s="11">
        <f t="shared" si="46"/>
        <v>0</v>
      </c>
      <c r="I291" s="11">
        <f t="shared" si="46"/>
        <v>0</v>
      </c>
      <c r="J291" s="11" t="e">
        <f t="shared" si="38"/>
        <v>#DIV/0!</v>
      </c>
      <c r="K291" s="11" t="e">
        <f t="shared" si="39"/>
        <v>#DIV/0!</v>
      </c>
    </row>
    <row r="292" spans="2:11" s="40" customFormat="1" ht="109.2" hidden="1">
      <c r="B292" s="6" t="s">
        <v>138</v>
      </c>
      <c r="C292" s="27">
        <v>7</v>
      </c>
      <c r="D292" s="7">
        <v>2</v>
      </c>
      <c r="E292" s="8">
        <v>5525</v>
      </c>
      <c r="F292" s="2"/>
      <c r="G292" s="11">
        <f t="shared" si="46"/>
        <v>0</v>
      </c>
      <c r="H292" s="11">
        <f t="shared" si="46"/>
        <v>0</v>
      </c>
      <c r="I292" s="11">
        <f t="shared" si="46"/>
        <v>0</v>
      </c>
      <c r="J292" s="11" t="e">
        <f t="shared" si="38"/>
        <v>#DIV/0!</v>
      </c>
      <c r="K292" s="11" t="e">
        <f t="shared" si="39"/>
        <v>#DIV/0!</v>
      </c>
    </row>
    <row r="293" spans="2:11" s="40" customFormat="1" ht="15.6" hidden="1">
      <c r="B293" s="9" t="s">
        <v>275</v>
      </c>
      <c r="C293" s="27">
        <v>7</v>
      </c>
      <c r="D293" s="7">
        <v>2</v>
      </c>
      <c r="E293" s="8">
        <v>5525</v>
      </c>
      <c r="F293" s="2">
        <v>800</v>
      </c>
      <c r="G293" s="11">
        <f t="shared" si="46"/>
        <v>0</v>
      </c>
      <c r="H293" s="11">
        <f t="shared" si="46"/>
        <v>0</v>
      </c>
      <c r="I293" s="11">
        <f t="shared" si="46"/>
        <v>0</v>
      </c>
      <c r="J293" s="11" t="e">
        <f t="shared" si="38"/>
        <v>#DIV/0!</v>
      </c>
      <c r="K293" s="11" t="e">
        <f t="shared" si="39"/>
        <v>#DIV/0!</v>
      </c>
    </row>
    <row r="294" spans="2:11" s="40" customFormat="1" ht="46.8" hidden="1">
      <c r="B294" s="9" t="s">
        <v>14</v>
      </c>
      <c r="C294" s="27">
        <v>7</v>
      </c>
      <c r="D294" s="7">
        <v>2</v>
      </c>
      <c r="E294" s="8">
        <v>5525</v>
      </c>
      <c r="F294" s="1">
        <v>810</v>
      </c>
      <c r="G294" s="11"/>
      <c r="H294" s="11"/>
      <c r="I294" s="11"/>
      <c r="J294" s="11" t="e">
        <f t="shared" si="38"/>
        <v>#DIV/0!</v>
      </c>
      <c r="K294" s="11" t="e">
        <f t="shared" si="39"/>
        <v>#DIV/0!</v>
      </c>
    </row>
    <row r="295" spans="2:11" s="40" customFormat="1" ht="78" hidden="1">
      <c r="B295" s="6" t="s">
        <v>283</v>
      </c>
      <c r="C295" s="27">
        <v>7</v>
      </c>
      <c r="D295" s="7">
        <v>3</v>
      </c>
      <c r="E295" s="8">
        <v>0</v>
      </c>
      <c r="F295" s="2"/>
      <c r="G295" s="11">
        <f t="shared" ref="G295:I297" si="47">G296</f>
        <v>0</v>
      </c>
      <c r="H295" s="11">
        <f t="shared" si="47"/>
        <v>0</v>
      </c>
      <c r="I295" s="11">
        <f t="shared" si="47"/>
        <v>0</v>
      </c>
      <c r="J295" s="11" t="e">
        <f t="shared" si="38"/>
        <v>#DIV/0!</v>
      </c>
      <c r="K295" s="11" t="e">
        <f t="shared" si="39"/>
        <v>#DIV/0!</v>
      </c>
    </row>
    <row r="296" spans="2:11" s="40" customFormat="1" ht="109.2" hidden="1">
      <c r="B296" s="6" t="s">
        <v>284</v>
      </c>
      <c r="C296" s="27">
        <v>7</v>
      </c>
      <c r="D296" s="7">
        <v>3</v>
      </c>
      <c r="E296" s="8">
        <v>5523</v>
      </c>
      <c r="F296" s="2"/>
      <c r="G296" s="11">
        <f t="shared" si="47"/>
        <v>0</v>
      </c>
      <c r="H296" s="11">
        <f t="shared" si="47"/>
        <v>0</v>
      </c>
      <c r="I296" s="11">
        <f t="shared" si="47"/>
        <v>0</v>
      </c>
      <c r="J296" s="11" t="e">
        <f t="shared" si="38"/>
        <v>#DIV/0!</v>
      </c>
      <c r="K296" s="11" t="e">
        <f t="shared" si="39"/>
        <v>#DIV/0!</v>
      </c>
    </row>
    <row r="297" spans="2:11" s="40" customFormat="1" ht="15.6" hidden="1">
      <c r="B297" s="9" t="s">
        <v>275</v>
      </c>
      <c r="C297" s="27">
        <v>7</v>
      </c>
      <c r="D297" s="7">
        <v>3</v>
      </c>
      <c r="E297" s="8">
        <v>5523</v>
      </c>
      <c r="F297" s="2">
        <v>800</v>
      </c>
      <c r="G297" s="11">
        <f t="shared" si="47"/>
        <v>0</v>
      </c>
      <c r="H297" s="11">
        <f t="shared" si="47"/>
        <v>0</v>
      </c>
      <c r="I297" s="11">
        <f t="shared" si="47"/>
        <v>0</v>
      </c>
      <c r="J297" s="11" t="e">
        <f t="shared" si="38"/>
        <v>#DIV/0!</v>
      </c>
      <c r="K297" s="11" t="e">
        <f t="shared" si="39"/>
        <v>#DIV/0!</v>
      </c>
    </row>
    <row r="298" spans="2:11" s="40" customFormat="1" ht="46.8" hidden="1">
      <c r="B298" s="9" t="s">
        <v>14</v>
      </c>
      <c r="C298" s="27">
        <v>7</v>
      </c>
      <c r="D298" s="7">
        <v>3</v>
      </c>
      <c r="E298" s="8">
        <v>5523</v>
      </c>
      <c r="F298" s="1">
        <v>810</v>
      </c>
      <c r="G298" s="11"/>
      <c r="H298" s="11"/>
      <c r="I298" s="11"/>
      <c r="J298" s="11" t="e">
        <f t="shared" si="38"/>
        <v>#DIV/0!</v>
      </c>
      <c r="K298" s="11" t="e">
        <f t="shared" si="39"/>
        <v>#DIV/0!</v>
      </c>
    </row>
    <row r="299" spans="2:11" s="40" customFormat="1" ht="109.2">
      <c r="B299" s="6" t="s">
        <v>157</v>
      </c>
      <c r="C299" s="27">
        <v>7</v>
      </c>
      <c r="D299" s="7">
        <v>4</v>
      </c>
      <c r="E299" s="8">
        <v>0</v>
      </c>
      <c r="F299" s="2"/>
      <c r="G299" s="11">
        <f>G303+G300</f>
        <v>240400</v>
      </c>
      <c r="H299" s="11">
        <f>H303+H300</f>
        <v>240400</v>
      </c>
      <c r="I299" s="11">
        <f>I303+I300</f>
        <v>0</v>
      </c>
      <c r="J299" s="11">
        <f t="shared" si="38"/>
        <v>0</v>
      </c>
      <c r="K299" s="11">
        <f t="shared" si="39"/>
        <v>0</v>
      </c>
    </row>
    <row r="300" spans="2:11" s="40" customFormat="1" ht="124.8" hidden="1">
      <c r="B300" s="6" t="s">
        <v>217</v>
      </c>
      <c r="C300" s="27">
        <v>7</v>
      </c>
      <c r="D300" s="7">
        <v>4</v>
      </c>
      <c r="E300" s="8">
        <v>2127</v>
      </c>
      <c r="F300" s="2"/>
      <c r="G300" s="11">
        <f t="shared" ref="G300:I301" si="48">G301</f>
        <v>0</v>
      </c>
      <c r="H300" s="11">
        <f t="shared" si="48"/>
        <v>0</v>
      </c>
      <c r="I300" s="11">
        <f t="shared" si="48"/>
        <v>0</v>
      </c>
      <c r="J300" s="11" t="e">
        <f t="shared" si="38"/>
        <v>#DIV/0!</v>
      </c>
      <c r="K300" s="11" t="e">
        <f t="shared" si="39"/>
        <v>#DIV/0!</v>
      </c>
    </row>
    <row r="301" spans="2:11" s="40" customFormat="1" ht="31.2" hidden="1">
      <c r="B301" s="9" t="s">
        <v>128</v>
      </c>
      <c r="C301" s="27">
        <v>7</v>
      </c>
      <c r="D301" s="7">
        <v>4</v>
      </c>
      <c r="E301" s="8">
        <v>2127</v>
      </c>
      <c r="F301" s="2">
        <v>200</v>
      </c>
      <c r="G301" s="11">
        <f t="shared" si="48"/>
        <v>0</v>
      </c>
      <c r="H301" s="11">
        <f t="shared" si="48"/>
        <v>0</v>
      </c>
      <c r="I301" s="11">
        <f t="shared" si="48"/>
        <v>0</v>
      </c>
      <c r="J301" s="11" t="e">
        <f t="shared" si="38"/>
        <v>#DIV/0!</v>
      </c>
      <c r="K301" s="11" t="e">
        <f t="shared" si="39"/>
        <v>#DIV/0!</v>
      </c>
    </row>
    <row r="302" spans="2:11" s="40" customFormat="1" ht="31.2" hidden="1">
      <c r="B302" s="9" t="s">
        <v>129</v>
      </c>
      <c r="C302" s="27">
        <v>7</v>
      </c>
      <c r="D302" s="7">
        <v>4</v>
      </c>
      <c r="E302" s="8">
        <v>2127</v>
      </c>
      <c r="F302" s="2">
        <v>240</v>
      </c>
      <c r="G302" s="11"/>
      <c r="H302" s="11"/>
      <c r="I302" s="11"/>
      <c r="J302" s="11" t="e">
        <f t="shared" si="38"/>
        <v>#DIV/0!</v>
      </c>
      <c r="K302" s="11" t="e">
        <f t="shared" si="39"/>
        <v>#DIV/0!</v>
      </c>
    </row>
    <row r="303" spans="2:11" s="40" customFormat="1" ht="156">
      <c r="B303" s="6" t="s">
        <v>160</v>
      </c>
      <c r="C303" s="27">
        <v>7</v>
      </c>
      <c r="D303" s="7">
        <v>4</v>
      </c>
      <c r="E303" s="8">
        <v>5528</v>
      </c>
      <c r="F303" s="2"/>
      <c r="G303" s="11">
        <f t="shared" ref="G303:I304" si="49">G304</f>
        <v>240400</v>
      </c>
      <c r="H303" s="11">
        <f t="shared" si="49"/>
        <v>240400</v>
      </c>
      <c r="I303" s="11">
        <f t="shared" si="49"/>
        <v>0</v>
      </c>
      <c r="J303" s="11">
        <f t="shared" si="38"/>
        <v>0</v>
      </c>
      <c r="K303" s="11">
        <f t="shared" si="39"/>
        <v>0</v>
      </c>
    </row>
    <row r="304" spans="2:11" s="40" customFormat="1" ht="31.2">
      <c r="B304" s="9" t="s">
        <v>128</v>
      </c>
      <c r="C304" s="27">
        <v>7</v>
      </c>
      <c r="D304" s="7">
        <v>4</v>
      </c>
      <c r="E304" s="8">
        <v>5528</v>
      </c>
      <c r="F304" s="2">
        <v>200</v>
      </c>
      <c r="G304" s="11">
        <f t="shared" si="49"/>
        <v>240400</v>
      </c>
      <c r="H304" s="11">
        <f t="shared" si="49"/>
        <v>240400</v>
      </c>
      <c r="I304" s="11">
        <f t="shared" si="49"/>
        <v>0</v>
      </c>
      <c r="J304" s="11">
        <f t="shared" si="38"/>
        <v>0</v>
      </c>
      <c r="K304" s="11">
        <f t="shared" si="39"/>
        <v>0</v>
      </c>
    </row>
    <row r="305" spans="2:11" s="40" customFormat="1" ht="31.2">
      <c r="B305" s="9" t="s">
        <v>129</v>
      </c>
      <c r="C305" s="27">
        <v>7</v>
      </c>
      <c r="D305" s="7">
        <v>4</v>
      </c>
      <c r="E305" s="8">
        <v>5528</v>
      </c>
      <c r="F305" s="2">
        <v>240</v>
      </c>
      <c r="G305" s="11">
        <v>240400</v>
      </c>
      <c r="H305" s="11">
        <v>240400</v>
      </c>
      <c r="I305" s="11"/>
      <c r="J305" s="11">
        <f t="shared" si="38"/>
        <v>0</v>
      </c>
      <c r="K305" s="11">
        <f t="shared" si="39"/>
        <v>0</v>
      </c>
    </row>
    <row r="306" spans="2:11" s="40" customFormat="1" ht="78">
      <c r="B306" s="6" t="s">
        <v>161</v>
      </c>
      <c r="C306" s="27">
        <v>7</v>
      </c>
      <c r="D306" s="7">
        <v>5</v>
      </c>
      <c r="E306" s="8">
        <v>0</v>
      </c>
      <c r="F306" s="2"/>
      <c r="G306" s="11">
        <f t="shared" ref="G306:I308" si="50">G307</f>
        <v>149000</v>
      </c>
      <c r="H306" s="11">
        <f t="shared" si="50"/>
        <v>149000</v>
      </c>
      <c r="I306" s="11">
        <f t="shared" si="50"/>
        <v>0</v>
      </c>
      <c r="J306" s="11">
        <f t="shared" si="38"/>
        <v>0</v>
      </c>
      <c r="K306" s="11">
        <f t="shared" si="39"/>
        <v>0</v>
      </c>
    </row>
    <row r="307" spans="2:11" s="40" customFormat="1" ht="93.6">
      <c r="B307" s="6" t="s">
        <v>162</v>
      </c>
      <c r="C307" s="27">
        <v>7</v>
      </c>
      <c r="D307" s="7">
        <v>5</v>
      </c>
      <c r="E307" s="8">
        <v>9999</v>
      </c>
      <c r="F307" s="2"/>
      <c r="G307" s="11">
        <f t="shared" si="50"/>
        <v>149000</v>
      </c>
      <c r="H307" s="11">
        <f t="shared" si="50"/>
        <v>149000</v>
      </c>
      <c r="I307" s="11">
        <f t="shared" si="50"/>
        <v>0</v>
      </c>
      <c r="J307" s="11">
        <f t="shared" si="38"/>
        <v>0</v>
      </c>
      <c r="K307" s="11">
        <f t="shared" si="39"/>
        <v>0</v>
      </c>
    </row>
    <row r="308" spans="2:11" s="40" customFormat="1" ht="31.2">
      <c r="B308" s="9" t="s">
        <v>128</v>
      </c>
      <c r="C308" s="27">
        <v>7</v>
      </c>
      <c r="D308" s="7">
        <v>5</v>
      </c>
      <c r="E308" s="8">
        <v>9999</v>
      </c>
      <c r="F308" s="2">
        <v>200</v>
      </c>
      <c r="G308" s="11">
        <f t="shared" si="50"/>
        <v>149000</v>
      </c>
      <c r="H308" s="11">
        <f t="shared" si="50"/>
        <v>149000</v>
      </c>
      <c r="I308" s="11">
        <f t="shared" si="50"/>
        <v>0</v>
      </c>
      <c r="J308" s="11">
        <f t="shared" ref="J308:J373" si="51">I308/G308*100</f>
        <v>0</v>
      </c>
      <c r="K308" s="11">
        <f t="shared" ref="K308:K373" si="52">I308/H308*100</f>
        <v>0</v>
      </c>
    </row>
    <row r="309" spans="2:11" s="40" customFormat="1" ht="31.2">
      <c r="B309" s="9" t="s">
        <v>129</v>
      </c>
      <c r="C309" s="27">
        <v>7</v>
      </c>
      <c r="D309" s="7">
        <v>5</v>
      </c>
      <c r="E309" s="8">
        <v>9999</v>
      </c>
      <c r="F309" s="2">
        <v>240</v>
      </c>
      <c r="G309" s="11">
        <v>149000</v>
      </c>
      <c r="H309" s="11">
        <v>149000</v>
      </c>
      <c r="I309" s="11"/>
      <c r="J309" s="11">
        <f t="shared" si="51"/>
        <v>0</v>
      </c>
      <c r="K309" s="11">
        <f t="shared" si="52"/>
        <v>0</v>
      </c>
    </row>
    <row r="310" spans="2:11" s="40" customFormat="1" ht="46.8">
      <c r="B310" s="9" t="s">
        <v>163</v>
      </c>
      <c r="C310" s="27">
        <v>8</v>
      </c>
      <c r="D310" s="7">
        <v>0</v>
      </c>
      <c r="E310" s="8">
        <v>0</v>
      </c>
      <c r="F310" s="1"/>
      <c r="G310" s="11">
        <f>G311+G318+G337+G371</f>
        <v>66440400</v>
      </c>
      <c r="H310" s="11">
        <f>H311+H318+H337+H371</f>
        <v>66440400</v>
      </c>
      <c r="I310" s="11">
        <f>I311+I318+I337+I371</f>
        <v>1510566.8</v>
      </c>
      <c r="J310" s="11">
        <f t="shared" si="51"/>
        <v>2.2735666853300103</v>
      </c>
      <c r="K310" s="11">
        <f t="shared" si="52"/>
        <v>2.2735666853300103</v>
      </c>
    </row>
    <row r="311" spans="2:11" s="40" customFormat="1" ht="78">
      <c r="B311" s="6" t="s">
        <v>164</v>
      </c>
      <c r="C311" s="27">
        <v>8</v>
      </c>
      <c r="D311" s="7">
        <v>1</v>
      </c>
      <c r="E311" s="8">
        <v>0</v>
      </c>
      <c r="F311" s="2"/>
      <c r="G311" s="11">
        <f>G312+G315</f>
        <v>1250000</v>
      </c>
      <c r="H311" s="11">
        <f>H312+H315</f>
        <v>1250000</v>
      </c>
      <c r="I311" s="11">
        <f>I312+I315</f>
        <v>0</v>
      </c>
      <c r="J311" s="11">
        <f t="shared" si="51"/>
        <v>0</v>
      </c>
      <c r="K311" s="11">
        <f t="shared" si="52"/>
        <v>0</v>
      </c>
    </row>
    <row r="312" spans="2:11" s="40" customFormat="1" ht="93.6">
      <c r="B312" s="6" t="s">
        <v>165</v>
      </c>
      <c r="C312" s="27">
        <v>8</v>
      </c>
      <c r="D312" s="7">
        <v>1</v>
      </c>
      <c r="E312" s="8">
        <v>9999</v>
      </c>
      <c r="F312" s="2"/>
      <c r="G312" s="11">
        <f t="shared" ref="G312:I313" si="53">G313</f>
        <v>1250000</v>
      </c>
      <c r="H312" s="11">
        <f t="shared" si="53"/>
        <v>1250000</v>
      </c>
      <c r="I312" s="11">
        <f t="shared" si="53"/>
        <v>0</v>
      </c>
      <c r="J312" s="11">
        <f t="shared" si="51"/>
        <v>0</v>
      </c>
      <c r="K312" s="11">
        <f t="shared" si="52"/>
        <v>0</v>
      </c>
    </row>
    <row r="313" spans="2:11" s="40" customFormat="1" ht="31.2">
      <c r="B313" s="9" t="s">
        <v>128</v>
      </c>
      <c r="C313" s="27">
        <v>8</v>
      </c>
      <c r="D313" s="7">
        <v>1</v>
      </c>
      <c r="E313" s="8">
        <v>9999</v>
      </c>
      <c r="F313" s="2">
        <v>200</v>
      </c>
      <c r="G313" s="11">
        <f t="shared" si="53"/>
        <v>1250000</v>
      </c>
      <c r="H313" s="11">
        <f t="shared" si="53"/>
        <v>1250000</v>
      </c>
      <c r="I313" s="11">
        <f t="shared" si="53"/>
        <v>0</v>
      </c>
      <c r="J313" s="11">
        <f t="shared" si="51"/>
        <v>0</v>
      </c>
      <c r="K313" s="11">
        <f t="shared" si="52"/>
        <v>0</v>
      </c>
    </row>
    <row r="314" spans="2:11" s="40" customFormat="1" ht="31.2">
      <c r="B314" s="9" t="s">
        <v>129</v>
      </c>
      <c r="C314" s="27">
        <v>8</v>
      </c>
      <c r="D314" s="7">
        <v>1</v>
      </c>
      <c r="E314" s="8">
        <v>9999</v>
      </c>
      <c r="F314" s="2">
        <v>240</v>
      </c>
      <c r="G314" s="11">
        <v>1250000</v>
      </c>
      <c r="H314" s="11">
        <v>1250000</v>
      </c>
      <c r="I314" s="11"/>
      <c r="J314" s="11">
        <f t="shared" si="51"/>
        <v>0</v>
      </c>
      <c r="K314" s="11">
        <f t="shared" si="52"/>
        <v>0</v>
      </c>
    </row>
    <row r="315" spans="2:11" s="40" customFormat="1" ht="93.6" hidden="1">
      <c r="B315" s="9" t="s">
        <v>232</v>
      </c>
      <c r="C315" s="27">
        <v>8</v>
      </c>
      <c r="D315" s="7">
        <v>1</v>
      </c>
      <c r="E315" s="8">
        <v>5410</v>
      </c>
      <c r="F315" s="2"/>
      <c r="G315" s="11"/>
      <c r="H315" s="11">
        <f>H316</f>
        <v>0</v>
      </c>
      <c r="I315" s="11">
        <f>I316</f>
        <v>0</v>
      </c>
      <c r="J315" s="11" t="e">
        <f>I315/G315*100</f>
        <v>#DIV/0!</v>
      </c>
      <c r="K315" s="11" t="e">
        <f>I315/H315*100</f>
        <v>#DIV/0!</v>
      </c>
    </row>
    <row r="316" spans="2:11" s="40" customFormat="1" ht="31.2" hidden="1">
      <c r="B316" s="9" t="s">
        <v>128</v>
      </c>
      <c r="C316" s="27">
        <v>8</v>
      </c>
      <c r="D316" s="7">
        <v>1</v>
      </c>
      <c r="E316" s="8">
        <v>5410</v>
      </c>
      <c r="F316" s="2">
        <v>200</v>
      </c>
      <c r="G316" s="11"/>
      <c r="H316" s="11">
        <f>H317</f>
        <v>0</v>
      </c>
      <c r="I316" s="11">
        <f>I317</f>
        <v>0</v>
      </c>
      <c r="J316" s="11" t="e">
        <f>I316/G316*100</f>
        <v>#DIV/0!</v>
      </c>
      <c r="K316" s="11" t="e">
        <f>I316/H316*100</f>
        <v>#DIV/0!</v>
      </c>
    </row>
    <row r="317" spans="2:11" s="40" customFormat="1" ht="31.2" hidden="1">
      <c r="B317" s="9" t="s">
        <v>129</v>
      </c>
      <c r="C317" s="27">
        <v>8</v>
      </c>
      <c r="D317" s="7">
        <v>1</v>
      </c>
      <c r="E317" s="8">
        <v>5410</v>
      </c>
      <c r="F317" s="2">
        <v>240</v>
      </c>
      <c r="G317" s="11"/>
      <c r="H317" s="11"/>
      <c r="I317" s="11"/>
      <c r="J317" s="11" t="e">
        <f>I317/G317*100</f>
        <v>#DIV/0!</v>
      </c>
      <c r="K317" s="11" t="e">
        <f>I317/H317*100</f>
        <v>#DIV/0!</v>
      </c>
    </row>
    <row r="318" spans="2:11" s="40" customFormat="1" ht="62.4">
      <c r="B318" s="6" t="s">
        <v>166</v>
      </c>
      <c r="C318" s="27">
        <v>8</v>
      </c>
      <c r="D318" s="7">
        <v>2</v>
      </c>
      <c r="E318" s="8">
        <v>0</v>
      </c>
      <c r="F318" s="2"/>
      <c r="G318" s="11">
        <f>G322+G328+G319+G325+G331+G334</f>
        <v>36166900</v>
      </c>
      <c r="H318" s="11">
        <f>H322+H328+H319+H325+H331+H334</f>
        <v>36166900</v>
      </c>
      <c r="I318" s="11">
        <f>I322+I328+I319+I325+I331+I334</f>
        <v>0</v>
      </c>
      <c r="J318" s="11">
        <f t="shared" si="51"/>
        <v>0</v>
      </c>
      <c r="K318" s="11">
        <f t="shared" si="52"/>
        <v>0</v>
      </c>
    </row>
    <row r="319" spans="2:11" s="40" customFormat="1" ht="93.6" hidden="1">
      <c r="B319" s="6" t="s">
        <v>170</v>
      </c>
      <c r="C319" s="27">
        <v>8</v>
      </c>
      <c r="D319" s="7">
        <v>2</v>
      </c>
      <c r="E319" s="8">
        <v>4201</v>
      </c>
      <c r="F319" s="2"/>
      <c r="G319" s="11">
        <f t="shared" ref="G319:I320" si="54">G320</f>
        <v>0</v>
      </c>
      <c r="H319" s="11">
        <f t="shared" si="54"/>
        <v>0</v>
      </c>
      <c r="I319" s="11">
        <f t="shared" si="54"/>
        <v>0</v>
      </c>
      <c r="J319" s="11" t="e">
        <f t="shared" si="51"/>
        <v>#DIV/0!</v>
      </c>
      <c r="K319" s="11" t="e">
        <f t="shared" si="52"/>
        <v>#DIV/0!</v>
      </c>
    </row>
    <row r="320" spans="2:11" s="40" customFormat="1" ht="31.2" hidden="1">
      <c r="B320" s="9" t="s">
        <v>224</v>
      </c>
      <c r="C320" s="27">
        <v>8</v>
      </c>
      <c r="D320" s="7">
        <v>2</v>
      </c>
      <c r="E320" s="8">
        <v>4201</v>
      </c>
      <c r="F320" s="2">
        <v>400</v>
      </c>
      <c r="G320" s="11">
        <f t="shared" si="54"/>
        <v>0</v>
      </c>
      <c r="H320" s="11">
        <f t="shared" si="54"/>
        <v>0</v>
      </c>
      <c r="I320" s="11">
        <f t="shared" si="54"/>
        <v>0</v>
      </c>
      <c r="J320" s="11" t="e">
        <f t="shared" si="51"/>
        <v>#DIV/0!</v>
      </c>
      <c r="K320" s="11" t="e">
        <f t="shared" si="52"/>
        <v>#DIV/0!</v>
      </c>
    </row>
    <row r="321" spans="2:11" s="40" customFormat="1" ht="15.6" hidden="1">
      <c r="B321" s="9" t="s">
        <v>225</v>
      </c>
      <c r="C321" s="27">
        <v>8</v>
      </c>
      <c r="D321" s="7">
        <v>2</v>
      </c>
      <c r="E321" s="8">
        <v>4201</v>
      </c>
      <c r="F321" s="2">
        <v>410</v>
      </c>
      <c r="G321" s="11"/>
      <c r="H321" s="11"/>
      <c r="I321" s="11"/>
      <c r="J321" s="11" t="e">
        <f t="shared" si="51"/>
        <v>#DIV/0!</v>
      </c>
      <c r="K321" s="11" t="e">
        <f t="shared" si="52"/>
        <v>#DIV/0!</v>
      </c>
    </row>
    <row r="322" spans="2:11" s="40" customFormat="1" ht="107.4" customHeight="1">
      <c r="B322" s="6" t="s">
        <v>170</v>
      </c>
      <c r="C322" s="27">
        <v>8</v>
      </c>
      <c r="D322" s="7">
        <v>2</v>
      </c>
      <c r="E322" s="8">
        <v>4207</v>
      </c>
      <c r="F322" s="2"/>
      <c r="G322" s="11">
        <f t="shared" ref="G322:I323" si="55">G323</f>
        <v>187500</v>
      </c>
      <c r="H322" s="11">
        <f t="shared" si="55"/>
        <v>187500</v>
      </c>
      <c r="I322" s="11">
        <f t="shared" si="55"/>
        <v>0</v>
      </c>
      <c r="J322" s="11">
        <f t="shared" si="51"/>
        <v>0</v>
      </c>
      <c r="K322" s="11">
        <f t="shared" si="52"/>
        <v>0</v>
      </c>
    </row>
    <row r="323" spans="2:11" s="40" customFormat="1" ht="31.2">
      <c r="B323" s="9" t="s">
        <v>224</v>
      </c>
      <c r="C323" s="27">
        <v>8</v>
      </c>
      <c r="D323" s="7">
        <v>2</v>
      </c>
      <c r="E323" s="8">
        <v>4207</v>
      </c>
      <c r="F323" s="2">
        <v>400</v>
      </c>
      <c r="G323" s="11">
        <f t="shared" si="55"/>
        <v>187500</v>
      </c>
      <c r="H323" s="11">
        <f t="shared" si="55"/>
        <v>187500</v>
      </c>
      <c r="I323" s="11">
        <f t="shared" si="55"/>
        <v>0</v>
      </c>
      <c r="J323" s="11">
        <f t="shared" si="51"/>
        <v>0</v>
      </c>
      <c r="K323" s="11">
        <f t="shared" si="52"/>
        <v>0</v>
      </c>
    </row>
    <row r="324" spans="2:11" s="40" customFormat="1" ht="15.6">
      <c r="B324" s="9" t="s">
        <v>225</v>
      </c>
      <c r="C324" s="27">
        <v>8</v>
      </c>
      <c r="D324" s="7">
        <v>2</v>
      </c>
      <c r="E324" s="8">
        <v>4207</v>
      </c>
      <c r="F324" s="2">
        <v>410</v>
      </c>
      <c r="G324" s="11">
        <v>187500</v>
      </c>
      <c r="H324" s="11">
        <v>187500</v>
      </c>
      <c r="I324" s="11"/>
      <c r="J324" s="11">
        <f t="shared" si="51"/>
        <v>0</v>
      </c>
      <c r="K324" s="11">
        <f t="shared" si="52"/>
        <v>0</v>
      </c>
    </row>
    <row r="325" spans="2:11" s="40" customFormat="1" ht="97.2" customHeight="1">
      <c r="B325" s="9" t="s">
        <v>168</v>
      </c>
      <c r="C325" s="27">
        <v>8</v>
      </c>
      <c r="D325" s="7">
        <v>2</v>
      </c>
      <c r="E325" s="8">
        <v>4401</v>
      </c>
      <c r="F325" s="2"/>
      <c r="G325" s="11">
        <f>G326</f>
        <v>2798600</v>
      </c>
      <c r="H325" s="11">
        <f>H326</f>
        <v>2798600</v>
      </c>
      <c r="I325" s="11"/>
      <c r="J325" s="11"/>
      <c r="K325" s="11">
        <f t="shared" si="52"/>
        <v>0</v>
      </c>
    </row>
    <row r="326" spans="2:11" s="40" customFormat="1" ht="31.2">
      <c r="B326" s="9" t="s">
        <v>224</v>
      </c>
      <c r="C326" s="27">
        <v>8</v>
      </c>
      <c r="D326" s="7">
        <v>2</v>
      </c>
      <c r="E326" s="8">
        <v>4401</v>
      </c>
      <c r="F326" s="2">
        <v>400</v>
      </c>
      <c r="G326" s="11">
        <f>G327</f>
        <v>2798600</v>
      </c>
      <c r="H326" s="11">
        <f>H327</f>
        <v>2798600</v>
      </c>
      <c r="I326" s="11"/>
      <c r="J326" s="11"/>
      <c r="K326" s="11">
        <f t="shared" si="52"/>
        <v>0</v>
      </c>
    </row>
    <row r="327" spans="2:11" s="40" customFormat="1" ht="15.6">
      <c r="B327" s="9" t="s">
        <v>225</v>
      </c>
      <c r="C327" s="27">
        <v>8</v>
      </c>
      <c r="D327" s="7">
        <v>2</v>
      </c>
      <c r="E327" s="8">
        <v>4401</v>
      </c>
      <c r="F327" s="2">
        <v>410</v>
      </c>
      <c r="G327" s="11">
        <v>2798600</v>
      </c>
      <c r="H327" s="11">
        <v>2798600</v>
      </c>
      <c r="I327" s="11"/>
      <c r="J327" s="11"/>
      <c r="K327" s="11">
        <f t="shared" si="52"/>
        <v>0</v>
      </c>
    </row>
    <row r="328" spans="2:11" s="40" customFormat="1" ht="140.4" customHeight="1">
      <c r="B328" s="6" t="s">
        <v>69</v>
      </c>
      <c r="C328" s="27">
        <v>8</v>
      </c>
      <c r="D328" s="7">
        <v>2</v>
      </c>
      <c r="E328" s="8">
        <v>5404</v>
      </c>
      <c r="F328" s="2"/>
      <c r="G328" s="11">
        <f t="shared" ref="G328:I329" si="56">G329</f>
        <v>26874300</v>
      </c>
      <c r="H328" s="11">
        <f t="shared" si="56"/>
        <v>26874300</v>
      </c>
      <c r="I328" s="11">
        <f t="shared" si="56"/>
        <v>0</v>
      </c>
      <c r="J328" s="11">
        <f t="shared" si="51"/>
        <v>0</v>
      </c>
      <c r="K328" s="11">
        <f t="shared" si="52"/>
        <v>0</v>
      </c>
    </row>
    <row r="329" spans="2:11" s="40" customFormat="1" ht="31.2">
      <c r="B329" s="9" t="s">
        <v>224</v>
      </c>
      <c r="C329" s="27">
        <v>8</v>
      </c>
      <c r="D329" s="7">
        <v>2</v>
      </c>
      <c r="E329" s="8">
        <v>5404</v>
      </c>
      <c r="F329" s="2">
        <v>400</v>
      </c>
      <c r="G329" s="11">
        <f t="shared" si="56"/>
        <v>26874300</v>
      </c>
      <c r="H329" s="11">
        <f t="shared" si="56"/>
        <v>26874300</v>
      </c>
      <c r="I329" s="11">
        <f t="shared" si="56"/>
        <v>0</v>
      </c>
      <c r="J329" s="11">
        <f t="shared" si="51"/>
        <v>0</v>
      </c>
      <c r="K329" s="11">
        <f t="shared" si="52"/>
        <v>0</v>
      </c>
    </row>
    <row r="330" spans="2:11" s="40" customFormat="1" ht="15.6">
      <c r="B330" s="9" t="s">
        <v>225</v>
      </c>
      <c r="C330" s="27">
        <v>8</v>
      </c>
      <c r="D330" s="7">
        <v>2</v>
      </c>
      <c r="E330" s="8">
        <v>5404</v>
      </c>
      <c r="F330" s="2">
        <v>410</v>
      </c>
      <c r="G330" s="11">
        <f>25187300+1687000</f>
        <v>26874300</v>
      </c>
      <c r="H330" s="11">
        <f>1687000+25187300</f>
        <v>26874300</v>
      </c>
      <c r="I330" s="11"/>
      <c r="J330" s="11">
        <f t="shared" si="51"/>
        <v>0</v>
      </c>
      <c r="K330" s="11">
        <f t="shared" si="52"/>
        <v>0</v>
      </c>
    </row>
    <row r="331" spans="2:11" s="40" customFormat="1" ht="111" customHeight="1">
      <c r="B331" s="9" t="s">
        <v>70</v>
      </c>
      <c r="C331" s="27">
        <v>8</v>
      </c>
      <c r="D331" s="7">
        <v>2</v>
      </c>
      <c r="E331" s="8">
        <v>5431</v>
      </c>
      <c r="F331" s="2"/>
      <c r="G331" s="11">
        <f t="shared" ref="G331:I332" si="57">G332</f>
        <v>0</v>
      </c>
      <c r="H331" s="11">
        <f t="shared" si="57"/>
        <v>1178200</v>
      </c>
      <c r="I331" s="11">
        <f t="shared" si="57"/>
        <v>0</v>
      </c>
      <c r="J331" s="11"/>
      <c r="K331" s="11">
        <f t="shared" si="52"/>
        <v>0</v>
      </c>
    </row>
    <row r="332" spans="2:11" s="40" customFormat="1" ht="31.2">
      <c r="B332" s="9" t="s">
        <v>128</v>
      </c>
      <c r="C332" s="27">
        <v>8</v>
      </c>
      <c r="D332" s="7">
        <v>2</v>
      </c>
      <c r="E332" s="8">
        <v>5431</v>
      </c>
      <c r="F332" s="2">
        <v>200</v>
      </c>
      <c r="G332" s="11">
        <f t="shared" si="57"/>
        <v>0</v>
      </c>
      <c r="H332" s="11">
        <f t="shared" si="57"/>
        <v>1178200</v>
      </c>
      <c r="I332" s="11">
        <f t="shared" si="57"/>
        <v>0</v>
      </c>
      <c r="J332" s="11"/>
      <c r="K332" s="11">
        <f t="shared" si="52"/>
        <v>0</v>
      </c>
    </row>
    <row r="333" spans="2:11" s="40" customFormat="1" ht="31.2">
      <c r="B333" s="9" t="s">
        <v>129</v>
      </c>
      <c r="C333" s="27">
        <v>8</v>
      </c>
      <c r="D333" s="7">
        <v>2</v>
      </c>
      <c r="E333" s="8">
        <v>5431</v>
      </c>
      <c r="F333" s="2">
        <v>240</v>
      </c>
      <c r="G333" s="11"/>
      <c r="H333" s="11">
        <v>1178200</v>
      </c>
      <c r="I333" s="11"/>
      <c r="J333" s="11"/>
      <c r="K333" s="11">
        <f t="shared" si="52"/>
        <v>0</v>
      </c>
    </row>
    <row r="334" spans="2:11" s="40" customFormat="1" ht="95.4" customHeight="1">
      <c r="B334" s="9" t="s">
        <v>167</v>
      </c>
      <c r="C334" s="27">
        <v>8</v>
      </c>
      <c r="D334" s="7">
        <v>2</v>
      </c>
      <c r="E334" s="8">
        <v>9999</v>
      </c>
      <c r="F334" s="2"/>
      <c r="G334" s="11">
        <f t="shared" ref="G334:I335" si="58">G335</f>
        <v>6306500</v>
      </c>
      <c r="H334" s="11">
        <f t="shared" si="58"/>
        <v>5128300</v>
      </c>
      <c r="I334" s="11">
        <f t="shared" si="58"/>
        <v>0</v>
      </c>
      <c r="J334" s="11"/>
      <c r="K334" s="11">
        <f t="shared" si="52"/>
        <v>0</v>
      </c>
    </row>
    <row r="335" spans="2:11" s="40" customFormat="1" ht="31.2">
      <c r="B335" s="9" t="s">
        <v>128</v>
      </c>
      <c r="C335" s="27">
        <v>8</v>
      </c>
      <c r="D335" s="7">
        <v>2</v>
      </c>
      <c r="E335" s="8">
        <v>9999</v>
      </c>
      <c r="F335" s="2">
        <v>200</v>
      </c>
      <c r="G335" s="11">
        <f t="shared" si="58"/>
        <v>6306500</v>
      </c>
      <c r="H335" s="11">
        <f t="shared" si="58"/>
        <v>5128300</v>
      </c>
      <c r="I335" s="11">
        <f t="shared" si="58"/>
        <v>0</v>
      </c>
      <c r="J335" s="11"/>
      <c r="K335" s="11">
        <f t="shared" si="52"/>
        <v>0</v>
      </c>
    </row>
    <row r="336" spans="2:11" s="40" customFormat="1" ht="31.2">
      <c r="B336" s="9" t="s">
        <v>129</v>
      </c>
      <c r="C336" s="27">
        <v>8</v>
      </c>
      <c r="D336" s="7">
        <v>2</v>
      </c>
      <c r="E336" s="8">
        <v>9999</v>
      </c>
      <c r="F336" s="2">
        <v>240</v>
      </c>
      <c r="G336" s="11">
        <v>6306500</v>
      </c>
      <c r="H336" s="11">
        <v>5128300</v>
      </c>
      <c r="I336" s="11"/>
      <c r="J336" s="11"/>
      <c r="K336" s="11">
        <f t="shared" si="52"/>
        <v>0</v>
      </c>
    </row>
    <row r="337" spans="2:11" s="40" customFormat="1" ht="78">
      <c r="B337" s="9" t="s">
        <v>169</v>
      </c>
      <c r="C337" s="27">
        <v>8</v>
      </c>
      <c r="D337" s="7">
        <v>4</v>
      </c>
      <c r="E337" s="8">
        <v>0</v>
      </c>
      <c r="F337" s="1"/>
      <c r="G337" s="11">
        <f>G338+G341+G344+G347+G352+G355+G358+G361+G366</f>
        <v>7145300</v>
      </c>
      <c r="H337" s="11">
        <f>H338+H341+H344+H347+H352+H355+H358+H361+H366</f>
        <v>7145300</v>
      </c>
      <c r="I337" s="11">
        <f>I338+I341+I344+I347+I352+I355+I358+I361+I366</f>
        <v>0</v>
      </c>
      <c r="J337" s="11">
        <f t="shared" si="51"/>
        <v>0</v>
      </c>
      <c r="K337" s="11">
        <f t="shared" si="52"/>
        <v>0</v>
      </c>
    </row>
    <row r="338" spans="2:11" s="40" customFormat="1" ht="124.8">
      <c r="B338" s="6" t="s">
        <v>286</v>
      </c>
      <c r="C338" s="27">
        <v>8</v>
      </c>
      <c r="D338" s="7">
        <v>4</v>
      </c>
      <c r="E338" s="8">
        <v>3201</v>
      </c>
      <c r="F338" s="2"/>
      <c r="G338" s="11">
        <f t="shared" ref="G338:I339" si="59">G339</f>
        <v>21100</v>
      </c>
      <c r="H338" s="11">
        <f t="shared" si="59"/>
        <v>21100</v>
      </c>
      <c r="I338" s="11">
        <f t="shared" si="59"/>
        <v>0</v>
      </c>
      <c r="J338" s="11">
        <f t="shared" si="51"/>
        <v>0</v>
      </c>
      <c r="K338" s="11">
        <f t="shared" si="52"/>
        <v>0</v>
      </c>
    </row>
    <row r="339" spans="2:11" s="40" customFormat="1" ht="15.6">
      <c r="B339" s="9" t="s">
        <v>211</v>
      </c>
      <c r="C339" s="27">
        <v>8</v>
      </c>
      <c r="D339" s="7">
        <v>4</v>
      </c>
      <c r="E339" s="8">
        <v>3201</v>
      </c>
      <c r="F339" s="2">
        <v>300</v>
      </c>
      <c r="G339" s="11">
        <f t="shared" si="59"/>
        <v>21100</v>
      </c>
      <c r="H339" s="11">
        <f t="shared" si="59"/>
        <v>21100</v>
      </c>
      <c r="I339" s="11">
        <f t="shared" si="59"/>
        <v>0</v>
      </c>
      <c r="J339" s="11">
        <f t="shared" si="51"/>
        <v>0</v>
      </c>
      <c r="K339" s="11">
        <f t="shared" si="52"/>
        <v>0</v>
      </c>
    </row>
    <row r="340" spans="2:11" s="40" customFormat="1" ht="31.2">
      <c r="B340" s="9" t="s">
        <v>11</v>
      </c>
      <c r="C340" s="27">
        <v>8</v>
      </c>
      <c r="D340" s="7">
        <v>4</v>
      </c>
      <c r="E340" s="8">
        <v>3201</v>
      </c>
      <c r="F340" s="2">
        <v>320</v>
      </c>
      <c r="G340" s="11">
        <v>21100</v>
      </c>
      <c r="H340" s="11">
        <v>21100</v>
      </c>
      <c r="I340" s="11"/>
      <c r="J340" s="11">
        <f t="shared" si="51"/>
        <v>0</v>
      </c>
      <c r="K340" s="11">
        <f t="shared" si="52"/>
        <v>0</v>
      </c>
    </row>
    <row r="341" spans="2:11" s="40" customFormat="1" ht="124.8">
      <c r="B341" s="6" t="s">
        <v>287</v>
      </c>
      <c r="C341" s="27">
        <v>8</v>
      </c>
      <c r="D341" s="7">
        <v>4</v>
      </c>
      <c r="E341" s="8">
        <v>3202</v>
      </c>
      <c r="F341" s="2"/>
      <c r="G341" s="11">
        <f t="shared" ref="G341:I342" si="60">G342</f>
        <v>41600</v>
      </c>
      <c r="H341" s="11">
        <f t="shared" si="60"/>
        <v>41600</v>
      </c>
      <c r="I341" s="11">
        <f t="shared" si="60"/>
        <v>0</v>
      </c>
      <c r="J341" s="11">
        <f t="shared" si="51"/>
        <v>0</v>
      </c>
      <c r="K341" s="11">
        <f t="shared" si="52"/>
        <v>0</v>
      </c>
    </row>
    <row r="342" spans="2:11" s="40" customFormat="1" ht="15.6">
      <c r="B342" s="9" t="s">
        <v>211</v>
      </c>
      <c r="C342" s="27">
        <v>8</v>
      </c>
      <c r="D342" s="7">
        <v>4</v>
      </c>
      <c r="E342" s="8">
        <v>3202</v>
      </c>
      <c r="F342" s="2">
        <v>300</v>
      </c>
      <c r="G342" s="11">
        <f t="shared" si="60"/>
        <v>41600</v>
      </c>
      <c r="H342" s="11">
        <f t="shared" si="60"/>
        <v>41600</v>
      </c>
      <c r="I342" s="11">
        <f t="shared" si="60"/>
        <v>0</v>
      </c>
      <c r="J342" s="11">
        <f t="shared" si="51"/>
        <v>0</v>
      </c>
      <c r="K342" s="11">
        <f t="shared" si="52"/>
        <v>0</v>
      </c>
    </row>
    <row r="343" spans="2:11" s="40" customFormat="1" ht="31.2">
      <c r="B343" s="9" t="s">
        <v>11</v>
      </c>
      <c r="C343" s="27">
        <v>8</v>
      </c>
      <c r="D343" s="7">
        <v>4</v>
      </c>
      <c r="E343" s="8">
        <v>3202</v>
      </c>
      <c r="F343" s="2">
        <v>320</v>
      </c>
      <c r="G343" s="11">
        <v>41600</v>
      </c>
      <c r="H343" s="11">
        <v>41600</v>
      </c>
      <c r="I343" s="11"/>
      <c r="J343" s="11">
        <f t="shared" si="51"/>
        <v>0</v>
      </c>
      <c r="K343" s="11">
        <f t="shared" si="52"/>
        <v>0</v>
      </c>
    </row>
    <row r="344" spans="2:11" s="40" customFormat="1" ht="124.8" hidden="1">
      <c r="B344" s="9" t="s">
        <v>288</v>
      </c>
      <c r="C344" s="27">
        <v>8</v>
      </c>
      <c r="D344" s="7">
        <v>4</v>
      </c>
      <c r="E344" s="8">
        <v>5020</v>
      </c>
      <c r="F344" s="1"/>
      <c r="G344" s="11">
        <f t="shared" ref="G344:I345" si="61">G345</f>
        <v>0</v>
      </c>
      <c r="H344" s="11">
        <f t="shared" si="61"/>
        <v>0</v>
      </c>
      <c r="I344" s="11">
        <f t="shared" si="61"/>
        <v>0</v>
      </c>
      <c r="J344" s="11" t="e">
        <f t="shared" si="51"/>
        <v>#DIV/0!</v>
      </c>
      <c r="K344" s="11" t="e">
        <f t="shared" si="52"/>
        <v>#DIV/0!</v>
      </c>
    </row>
    <row r="345" spans="2:11" s="40" customFormat="1" ht="15.6" hidden="1">
      <c r="B345" s="9" t="s">
        <v>211</v>
      </c>
      <c r="C345" s="27">
        <v>8</v>
      </c>
      <c r="D345" s="7">
        <v>4</v>
      </c>
      <c r="E345" s="8">
        <v>5020</v>
      </c>
      <c r="F345" s="1">
        <v>300</v>
      </c>
      <c r="G345" s="11">
        <f t="shared" si="61"/>
        <v>0</v>
      </c>
      <c r="H345" s="11">
        <f t="shared" si="61"/>
        <v>0</v>
      </c>
      <c r="I345" s="11">
        <f t="shared" si="61"/>
        <v>0</v>
      </c>
      <c r="J345" s="11" t="e">
        <f t="shared" si="51"/>
        <v>#DIV/0!</v>
      </c>
      <c r="K345" s="11" t="e">
        <f t="shared" si="52"/>
        <v>#DIV/0!</v>
      </c>
    </row>
    <row r="346" spans="2:11" s="40" customFormat="1" ht="31.2" hidden="1">
      <c r="B346" s="9" t="s">
        <v>11</v>
      </c>
      <c r="C346" s="27">
        <v>8</v>
      </c>
      <c r="D346" s="7">
        <v>4</v>
      </c>
      <c r="E346" s="8">
        <v>5020</v>
      </c>
      <c r="F346" s="1">
        <v>320</v>
      </c>
      <c r="G346" s="11"/>
      <c r="H346" s="11"/>
      <c r="I346" s="11"/>
      <c r="J346" s="11" t="e">
        <f t="shared" si="51"/>
        <v>#DIV/0!</v>
      </c>
      <c r="K346" s="11" t="e">
        <f t="shared" si="52"/>
        <v>#DIV/0!</v>
      </c>
    </row>
    <row r="347" spans="2:11" s="40" customFormat="1" ht="171.6" hidden="1">
      <c r="B347" s="6" t="s">
        <v>289</v>
      </c>
      <c r="C347" s="27">
        <v>8</v>
      </c>
      <c r="D347" s="7">
        <v>4</v>
      </c>
      <c r="E347" s="8">
        <v>5134</v>
      </c>
      <c r="F347" s="2"/>
      <c r="G347" s="11">
        <f>G350+G348</f>
        <v>0</v>
      </c>
      <c r="H347" s="11">
        <f>H350+H348</f>
        <v>0</v>
      </c>
      <c r="I347" s="11">
        <f>I350+I348</f>
        <v>0</v>
      </c>
      <c r="J347" s="11" t="e">
        <f t="shared" si="51"/>
        <v>#DIV/0!</v>
      </c>
      <c r="K347" s="11" t="e">
        <f t="shared" si="52"/>
        <v>#DIV/0!</v>
      </c>
    </row>
    <row r="348" spans="2:11" s="40" customFormat="1" ht="31.2" hidden="1">
      <c r="B348" s="9" t="s">
        <v>128</v>
      </c>
      <c r="C348" s="27">
        <v>8</v>
      </c>
      <c r="D348" s="7">
        <v>4</v>
      </c>
      <c r="E348" s="8">
        <v>5134</v>
      </c>
      <c r="F348" s="2">
        <v>200</v>
      </c>
      <c r="G348" s="11">
        <f>G349</f>
        <v>0</v>
      </c>
      <c r="H348" s="11">
        <f>H349</f>
        <v>0</v>
      </c>
      <c r="I348" s="11">
        <f>I349</f>
        <v>0</v>
      </c>
      <c r="J348" s="11" t="e">
        <f t="shared" si="51"/>
        <v>#DIV/0!</v>
      </c>
      <c r="K348" s="11" t="e">
        <f t="shared" si="52"/>
        <v>#DIV/0!</v>
      </c>
    </row>
    <row r="349" spans="2:11" s="40" customFormat="1" ht="31.2" hidden="1">
      <c r="B349" s="9" t="s">
        <v>129</v>
      </c>
      <c r="C349" s="27">
        <v>8</v>
      </c>
      <c r="D349" s="7">
        <v>4</v>
      </c>
      <c r="E349" s="8">
        <v>5134</v>
      </c>
      <c r="F349" s="2">
        <v>240</v>
      </c>
      <c r="G349" s="11"/>
      <c r="H349" s="11"/>
      <c r="I349" s="11"/>
      <c r="J349" s="11" t="e">
        <f t="shared" si="51"/>
        <v>#DIV/0!</v>
      </c>
      <c r="K349" s="11" t="e">
        <f t="shared" si="52"/>
        <v>#DIV/0!</v>
      </c>
    </row>
    <row r="350" spans="2:11" s="40" customFormat="1" ht="15.6" hidden="1">
      <c r="B350" s="9" t="s">
        <v>211</v>
      </c>
      <c r="C350" s="27">
        <v>8</v>
      </c>
      <c r="D350" s="7">
        <v>4</v>
      </c>
      <c r="E350" s="8">
        <v>5134</v>
      </c>
      <c r="F350" s="2">
        <v>300</v>
      </c>
      <c r="G350" s="11">
        <f>G351</f>
        <v>0</v>
      </c>
      <c r="H350" s="11">
        <f>H351</f>
        <v>0</v>
      </c>
      <c r="I350" s="11">
        <f>I351</f>
        <v>0</v>
      </c>
      <c r="J350" s="11" t="e">
        <f t="shared" si="51"/>
        <v>#DIV/0!</v>
      </c>
      <c r="K350" s="11" t="e">
        <f t="shared" si="52"/>
        <v>#DIV/0!</v>
      </c>
    </row>
    <row r="351" spans="2:11" s="40" customFormat="1" ht="31.2" hidden="1">
      <c r="B351" s="9" t="s">
        <v>11</v>
      </c>
      <c r="C351" s="27">
        <v>8</v>
      </c>
      <c r="D351" s="7">
        <v>4</v>
      </c>
      <c r="E351" s="8">
        <v>5134</v>
      </c>
      <c r="F351" s="2">
        <v>320</v>
      </c>
      <c r="G351" s="11"/>
      <c r="H351" s="11"/>
      <c r="I351" s="11"/>
      <c r="J351" s="11" t="e">
        <f t="shared" si="51"/>
        <v>#DIV/0!</v>
      </c>
      <c r="K351" s="11" t="e">
        <f t="shared" si="52"/>
        <v>#DIV/0!</v>
      </c>
    </row>
    <row r="352" spans="2:11" s="40" customFormat="1" ht="156">
      <c r="B352" s="6" t="s">
        <v>290</v>
      </c>
      <c r="C352" s="27">
        <v>8</v>
      </c>
      <c r="D352" s="7">
        <v>4</v>
      </c>
      <c r="E352" s="8">
        <v>5135</v>
      </c>
      <c r="F352" s="2"/>
      <c r="G352" s="11">
        <f t="shared" ref="G352:I353" si="62">G353</f>
        <v>5875200</v>
      </c>
      <c r="H352" s="11">
        <f t="shared" si="62"/>
        <v>5875200</v>
      </c>
      <c r="I352" s="11">
        <f t="shared" si="62"/>
        <v>0</v>
      </c>
      <c r="J352" s="11">
        <f t="shared" si="51"/>
        <v>0</v>
      </c>
      <c r="K352" s="11">
        <f t="shared" si="52"/>
        <v>0</v>
      </c>
    </row>
    <row r="353" spans="2:11" s="40" customFormat="1" ht="15.6">
      <c r="B353" s="9" t="s">
        <v>211</v>
      </c>
      <c r="C353" s="27">
        <v>8</v>
      </c>
      <c r="D353" s="7">
        <v>4</v>
      </c>
      <c r="E353" s="8">
        <v>5135</v>
      </c>
      <c r="F353" s="2">
        <v>300</v>
      </c>
      <c r="G353" s="11">
        <f t="shared" si="62"/>
        <v>5875200</v>
      </c>
      <c r="H353" s="11">
        <f t="shared" si="62"/>
        <v>5875200</v>
      </c>
      <c r="I353" s="11">
        <f t="shared" si="62"/>
        <v>0</v>
      </c>
      <c r="J353" s="11">
        <f t="shared" si="51"/>
        <v>0</v>
      </c>
      <c r="K353" s="11">
        <f t="shared" si="52"/>
        <v>0</v>
      </c>
    </row>
    <row r="354" spans="2:11" s="40" customFormat="1" ht="31.2">
      <c r="B354" s="9" t="s">
        <v>11</v>
      </c>
      <c r="C354" s="27">
        <v>8</v>
      </c>
      <c r="D354" s="7">
        <v>4</v>
      </c>
      <c r="E354" s="8">
        <v>5135</v>
      </c>
      <c r="F354" s="2">
        <v>320</v>
      </c>
      <c r="G354" s="11">
        <v>5875200</v>
      </c>
      <c r="H354" s="11">
        <v>5875200</v>
      </c>
      <c r="I354" s="11"/>
      <c r="J354" s="11">
        <f t="shared" si="51"/>
        <v>0</v>
      </c>
      <c r="K354" s="11">
        <f t="shared" si="52"/>
        <v>0</v>
      </c>
    </row>
    <row r="355" spans="2:11" s="40" customFormat="1" ht="124.8">
      <c r="B355" s="6" t="s">
        <v>291</v>
      </c>
      <c r="C355" s="27">
        <v>8</v>
      </c>
      <c r="D355" s="7">
        <v>4</v>
      </c>
      <c r="E355" s="8">
        <v>5440</v>
      </c>
      <c r="F355" s="2"/>
      <c r="G355" s="11">
        <f t="shared" ref="G355:I356" si="63">G356</f>
        <v>790000</v>
      </c>
      <c r="H355" s="11">
        <f t="shared" si="63"/>
        <v>790000</v>
      </c>
      <c r="I355" s="11">
        <f t="shared" si="63"/>
        <v>0</v>
      </c>
      <c r="J355" s="11">
        <f t="shared" si="51"/>
        <v>0</v>
      </c>
      <c r="K355" s="11">
        <f t="shared" si="52"/>
        <v>0</v>
      </c>
    </row>
    <row r="356" spans="2:11" s="40" customFormat="1" ht="15.6">
      <c r="B356" s="9" t="s">
        <v>211</v>
      </c>
      <c r="C356" s="27">
        <v>8</v>
      </c>
      <c r="D356" s="7">
        <v>4</v>
      </c>
      <c r="E356" s="8">
        <v>5440</v>
      </c>
      <c r="F356" s="2">
        <v>300</v>
      </c>
      <c r="G356" s="11">
        <f t="shared" si="63"/>
        <v>790000</v>
      </c>
      <c r="H356" s="11">
        <f t="shared" si="63"/>
        <v>790000</v>
      </c>
      <c r="I356" s="11">
        <f t="shared" si="63"/>
        <v>0</v>
      </c>
      <c r="J356" s="11">
        <f t="shared" si="51"/>
        <v>0</v>
      </c>
      <c r="K356" s="11">
        <f t="shared" si="52"/>
        <v>0</v>
      </c>
    </row>
    <row r="357" spans="2:11" s="40" customFormat="1" ht="31.2">
      <c r="B357" s="9" t="s">
        <v>11</v>
      </c>
      <c r="C357" s="27">
        <v>8</v>
      </c>
      <c r="D357" s="7">
        <v>4</v>
      </c>
      <c r="E357" s="8">
        <v>5440</v>
      </c>
      <c r="F357" s="2">
        <v>320</v>
      </c>
      <c r="G357" s="11">
        <v>790000</v>
      </c>
      <c r="H357" s="11">
        <v>790000</v>
      </c>
      <c r="I357" s="11"/>
      <c r="J357" s="11">
        <f t="shared" si="51"/>
        <v>0</v>
      </c>
      <c r="K357" s="11">
        <f t="shared" si="52"/>
        <v>0</v>
      </c>
    </row>
    <row r="358" spans="2:11" s="40" customFormat="1" ht="124.8">
      <c r="B358" s="6" t="s">
        <v>292</v>
      </c>
      <c r="C358" s="27">
        <v>8</v>
      </c>
      <c r="D358" s="7">
        <v>4</v>
      </c>
      <c r="E358" s="8">
        <v>5469</v>
      </c>
      <c r="F358" s="2"/>
      <c r="G358" s="11">
        <f t="shared" ref="G358:I359" si="64">G359</f>
        <v>400000</v>
      </c>
      <c r="H358" s="11">
        <f t="shared" si="64"/>
        <v>400000</v>
      </c>
      <c r="I358" s="11">
        <f t="shared" si="64"/>
        <v>0</v>
      </c>
      <c r="J358" s="11">
        <f t="shared" si="51"/>
        <v>0</v>
      </c>
      <c r="K358" s="11"/>
    </row>
    <row r="359" spans="2:11" s="40" customFormat="1" ht="15.6">
      <c r="B359" s="9" t="s">
        <v>211</v>
      </c>
      <c r="C359" s="27">
        <v>8</v>
      </c>
      <c r="D359" s="7">
        <v>4</v>
      </c>
      <c r="E359" s="8">
        <v>5469</v>
      </c>
      <c r="F359" s="2">
        <v>300</v>
      </c>
      <c r="G359" s="11">
        <f t="shared" si="64"/>
        <v>400000</v>
      </c>
      <c r="H359" s="11">
        <f t="shared" si="64"/>
        <v>400000</v>
      </c>
      <c r="I359" s="11">
        <f t="shared" si="64"/>
        <v>0</v>
      </c>
      <c r="J359" s="11">
        <f t="shared" si="51"/>
        <v>0</v>
      </c>
      <c r="K359" s="11"/>
    </row>
    <row r="360" spans="2:11" s="40" customFormat="1" ht="31.2">
      <c r="B360" s="9" t="s">
        <v>11</v>
      </c>
      <c r="C360" s="27">
        <v>8</v>
      </c>
      <c r="D360" s="7">
        <v>4</v>
      </c>
      <c r="E360" s="8">
        <v>5469</v>
      </c>
      <c r="F360" s="2">
        <v>320</v>
      </c>
      <c r="G360" s="11">
        <v>400000</v>
      </c>
      <c r="H360" s="11">
        <v>400000</v>
      </c>
      <c r="I360" s="11"/>
      <c r="J360" s="11">
        <f t="shared" si="51"/>
        <v>0</v>
      </c>
      <c r="K360" s="11"/>
    </row>
    <row r="361" spans="2:11" s="40" customFormat="1" ht="202.8">
      <c r="B361" s="9" t="s">
        <v>293</v>
      </c>
      <c r="C361" s="27">
        <v>8</v>
      </c>
      <c r="D361" s="7">
        <v>4</v>
      </c>
      <c r="E361" s="8">
        <v>5529</v>
      </c>
      <c r="F361" s="1"/>
      <c r="G361" s="11">
        <f>G362+G364</f>
        <v>17400</v>
      </c>
      <c r="H361" s="11">
        <f>H362+H364</f>
        <v>17400</v>
      </c>
      <c r="I361" s="11">
        <f>I362+I364</f>
        <v>0</v>
      </c>
      <c r="J361" s="11">
        <f t="shared" si="51"/>
        <v>0</v>
      </c>
      <c r="K361" s="11">
        <f t="shared" si="52"/>
        <v>0</v>
      </c>
    </row>
    <row r="362" spans="2:11" s="40" customFormat="1" ht="62.4">
      <c r="B362" s="9" t="s">
        <v>266</v>
      </c>
      <c r="C362" s="27">
        <v>8</v>
      </c>
      <c r="D362" s="7">
        <v>4</v>
      </c>
      <c r="E362" s="8">
        <v>5529</v>
      </c>
      <c r="F362" s="2">
        <v>100</v>
      </c>
      <c r="G362" s="11">
        <f>G363</f>
        <v>17400</v>
      </c>
      <c r="H362" s="11">
        <f>H363</f>
        <v>17400</v>
      </c>
      <c r="I362" s="11">
        <f>I363</f>
        <v>0</v>
      </c>
      <c r="J362" s="11">
        <f t="shared" si="51"/>
        <v>0</v>
      </c>
      <c r="K362" s="11">
        <f t="shared" si="52"/>
        <v>0</v>
      </c>
    </row>
    <row r="363" spans="2:11" s="40" customFormat="1" ht="31.2">
      <c r="B363" s="9" t="s">
        <v>216</v>
      </c>
      <c r="C363" s="27">
        <v>8</v>
      </c>
      <c r="D363" s="7">
        <v>4</v>
      </c>
      <c r="E363" s="8">
        <v>5529</v>
      </c>
      <c r="F363" s="2">
        <v>120</v>
      </c>
      <c r="G363" s="11">
        <v>17400</v>
      </c>
      <c r="H363" s="11">
        <v>17400</v>
      </c>
      <c r="I363" s="11"/>
      <c r="J363" s="11">
        <f t="shared" si="51"/>
        <v>0</v>
      </c>
      <c r="K363" s="11">
        <f t="shared" si="52"/>
        <v>0</v>
      </c>
    </row>
    <row r="364" spans="2:11" s="40" customFormat="1" ht="31.2" hidden="1">
      <c r="B364" s="9" t="s">
        <v>128</v>
      </c>
      <c r="C364" s="27">
        <v>8</v>
      </c>
      <c r="D364" s="7">
        <v>4</v>
      </c>
      <c r="E364" s="8">
        <v>5529</v>
      </c>
      <c r="F364" s="2">
        <v>200</v>
      </c>
      <c r="G364" s="11">
        <f>G365</f>
        <v>0</v>
      </c>
      <c r="H364" s="11">
        <f>H365</f>
        <v>0</v>
      </c>
      <c r="I364" s="11">
        <f>I365</f>
        <v>0</v>
      </c>
      <c r="J364" s="11" t="e">
        <f t="shared" si="51"/>
        <v>#DIV/0!</v>
      </c>
      <c r="K364" s="11" t="e">
        <f t="shared" si="52"/>
        <v>#DIV/0!</v>
      </c>
    </row>
    <row r="365" spans="2:11" s="40" customFormat="1" ht="31.2" hidden="1">
      <c r="B365" s="9" t="s">
        <v>129</v>
      </c>
      <c r="C365" s="27">
        <v>8</v>
      </c>
      <c r="D365" s="7">
        <v>4</v>
      </c>
      <c r="E365" s="8">
        <v>5529</v>
      </c>
      <c r="F365" s="2">
        <v>240</v>
      </c>
      <c r="G365" s="11"/>
      <c r="H365" s="11"/>
      <c r="I365" s="11"/>
      <c r="J365" s="11" t="e">
        <f t="shared" si="51"/>
        <v>#DIV/0!</v>
      </c>
      <c r="K365" s="11" t="e">
        <f t="shared" si="52"/>
        <v>#DIV/0!</v>
      </c>
    </row>
    <row r="366" spans="2:11" s="40" customFormat="1" ht="171.6" hidden="1">
      <c r="B366" s="6" t="s">
        <v>22</v>
      </c>
      <c r="C366" s="27">
        <v>8</v>
      </c>
      <c r="D366" s="7">
        <v>4</v>
      </c>
      <c r="E366" s="8">
        <v>5534</v>
      </c>
      <c r="F366" s="2"/>
      <c r="G366" s="11">
        <f>G369+G367</f>
        <v>0</v>
      </c>
      <c r="H366" s="11">
        <f>H369+H367</f>
        <v>0</v>
      </c>
      <c r="I366" s="11">
        <f>I369+I367</f>
        <v>0</v>
      </c>
      <c r="J366" s="11" t="e">
        <f t="shared" si="51"/>
        <v>#DIV/0!</v>
      </c>
      <c r="K366" s="11" t="e">
        <f t="shared" si="52"/>
        <v>#DIV/0!</v>
      </c>
    </row>
    <row r="367" spans="2:11" s="40" customFormat="1" ht="31.2" hidden="1">
      <c r="B367" s="9" t="s">
        <v>128</v>
      </c>
      <c r="C367" s="27">
        <v>8</v>
      </c>
      <c r="D367" s="7">
        <v>4</v>
      </c>
      <c r="E367" s="8">
        <v>5534</v>
      </c>
      <c r="F367" s="2">
        <v>200</v>
      </c>
      <c r="G367" s="11">
        <f>G368</f>
        <v>0</v>
      </c>
      <c r="H367" s="11">
        <f>H368</f>
        <v>0</v>
      </c>
      <c r="I367" s="11">
        <f>I368</f>
        <v>0</v>
      </c>
      <c r="J367" s="11" t="e">
        <f t="shared" si="51"/>
        <v>#DIV/0!</v>
      </c>
      <c r="K367" s="11" t="e">
        <f t="shared" si="52"/>
        <v>#DIV/0!</v>
      </c>
    </row>
    <row r="368" spans="2:11" s="40" customFormat="1" ht="31.2" hidden="1">
      <c r="B368" s="9" t="s">
        <v>129</v>
      </c>
      <c r="C368" s="27">
        <v>8</v>
      </c>
      <c r="D368" s="7">
        <v>4</v>
      </c>
      <c r="E368" s="8">
        <v>5534</v>
      </c>
      <c r="F368" s="2">
        <v>240</v>
      </c>
      <c r="G368" s="11"/>
      <c r="H368" s="11"/>
      <c r="I368" s="11"/>
      <c r="J368" s="11" t="e">
        <f t="shared" si="51"/>
        <v>#DIV/0!</v>
      </c>
      <c r="K368" s="11" t="e">
        <f t="shared" si="52"/>
        <v>#DIV/0!</v>
      </c>
    </row>
    <row r="369" spans="2:11" s="40" customFormat="1" ht="15.6" hidden="1">
      <c r="B369" s="9" t="s">
        <v>211</v>
      </c>
      <c r="C369" s="27">
        <v>8</v>
      </c>
      <c r="D369" s="7">
        <v>4</v>
      </c>
      <c r="E369" s="8">
        <v>5534</v>
      </c>
      <c r="F369" s="2">
        <v>300</v>
      </c>
      <c r="G369" s="11">
        <f>G370</f>
        <v>0</v>
      </c>
      <c r="H369" s="11">
        <f>H370</f>
        <v>0</v>
      </c>
      <c r="I369" s="11">
        <f>I370</f>
        <v>0</v>
      </c>
      <c r="J369" s="11" t="e">
        <f t="shared" si="51"/>
        <v>#DIV/0!</v>
      </c>
      <c r="K369" s="11" t="e">
        <f t="shared" si="52"/>
        <v>#DIV/0!</v>
      </c>
    </row>
    <row r="370" spans="2:11" s="40" customFormat="1" ht="31.2" hidden="1">
      <c r="B370" s="9" t="s">
        <v>11</v>
      </c>
      <c r="C370" s="27">
        <v>8</v>
      </c>
      <c r="D370" s="7">
        <v>4</v>
      </c>
      <c r="E370" s="8">
        <v>5534</v>
      </c>
      <c r="F370" s="2">
        <v>320</v>
      </c>
      <c r="G370" s="11"/>
      <c r="H370" s="11"/>
      <c r="I370" s="11"/>
      <c r="J370" s="11" t="e">
        <f t="shared" si="51"/>
        <v>#DIV/0!</v>
      </c>
      <c r="K370" s="11" t="e">
        <f t="shared" si="52"/>
        <v>#DIV/0!</v>
      </c>
    </row>
    <row r="371" spans="2:11" s="40" customFormat="1" ht="78">
      <c r="B371" s="6" t="s">
        <v>231</v>
      </c>
      <c r="C371" s="27">
        <v>8</v>
      </c>
      <c r="D371" s="7">
        <v>5</v>
      </c>
      <c r="E371" s="8">
        <v>0</v>
      </c>
      <c r="F371" s="2"/>
      <c r="G371" s="11">
        <f>G372</f>
        <v>21878200</v>
      </c>
      <c r="H371" s="11">
        <f>H372</f>
        <v>21878200</v>
      </c>
      <c r="I371" s="11">
        <f>I372</f>
        <v>1510566.8</v>
      </c>
      <c r="J371" s="11">
        <f t="shared" si="51"/>
        <v>6.9044382078964448</v>
      </c>
      <c r="K371" s="11">
        <f t="shared" si="52"/>
        <v>6.9044382078964448</v>
      </c>
    </row>
    <row r="372" spans="2:11" s="40" customFormat="1" ht="109.2">
      <c r="B372" s="6" t="s">
        <v>182</v>
      </c>
      <c r="C372" s="27">
        <v>8</v>
      </c>
      <c r="D372" s="7">
        <v>5</v>
      </c>
      <c r="E372" s="8">
        <v>59</v>
      </c>
      <c r="F372" s="2"/>
      <c r="G372" s="11">
        <f>G373+G375+G377</f>
        <v>21878200</v>
      </c>
      <c r="H372" s="11">
        <f>H373+H375+H377</f>
        <v>21878200</v>
      </c>
      <c r="I372" s="11">
        <f>I373+I375+I377</f>
        <v>1510566.8</v>
      </c>
      <c r="J372" s="11">
        <f t="shared" si="51"/>
        <v>6.9044382078964448</v>
      </c>
      <c r="K372" s="11">
        <f t="shared" si="52"/>
        <v>6.9044382078964448</v>
      </c>
    </row>
    <row r="373" spans="2:11" s="40" customFormat="1" ht="62.4">
      <c r="B373" s="9" t="s">
        <v>266</v>
      </c>
      <c r="C373" s="27">
        <v>8</v>
      </c>
      <c r="D373" s="7">
        <v>5</v>
      </c>
      <c r="E373" s="8">
        <v>59</v>
      </c>
      <c r="F373" s="2">
        <v>100</v>
      </c>
      <c r="G373" s="11">
        <f>G374</f>
        <v>19878300</v>
      </c>
      <c r="H373" s="11">
        <f>H374</f>
        <v>19878300</v>
      </c>
      <c r="I373" s="11">
        <f>I374</f>
        <v>1254841.02</v>
      </c>
      <c r="J373" s="11">
        <f t="shared" si="51"/>
        <v>6.3126173767374478</v>
      </c>
      <c r="K373" s="11">
        <f t="shared" si="52"/>
        <v>6.3126173767374478</v>
      </c>
    </row>
    <row r="374" spans="2:11" s="40" customFormat="1" ht="15.6">
      <c r="B374" s="9" t="s">
        <v>267</v>
      </c>
      <c r="C374" s="27">
        <v>8</v>
      </c>
      <c r="D374" s="7">
        <v>5</v>
      </c>
      <c r="E374" s="8">
        <v>59</v>
      </c>
      <c r="F374" s="2">
        <v>110</v>
      </c>
      <c r="G374" s="11">
        <f>19307300+571000</f>
        <v>19878300</v>
      </c>
      <c r="H374" s="11">
        <f>19307300+571000</f>
        <v>19878300</v>
      </c>
      <c r="I374" s="11">
        <v>1254841.02</v>
      </c>
      <c r="J374" s="11">
        <f t="shared" ref="J374:J411" si="65">I374/G374*100</f>
        <v>6.3126173767374478</v>
      </c>
      <c r="K374" s="11">
        <f t="shared" ref="K374:K411" si="66">I374/H374*100</f>
        <v>6.3126173767374478</v>
      </c>
    </row>
    <row r="375" spans="2:11" s="40" customFormat="1" ht="31.2">
      <c r="B375" s="9" t="s">
        <v>128</v>
      </c>
      <c r="C375" s="27">
        <v>8</v>
      </c>
      <c r="D375" s="7">
        <v>5</v>
      </c>
      <c r="E375" s="8">
        <v>59</v>
      </c>
      <c r="F375" s="2">
        <v>200</v>
      </c>
      <c r="G375" s="11">
        <f>G376</f>
        <v>1982000</v>
      </c>
      <c r="H375" s="11">
        <f>H376</f>
        <v>1884571.05</v>
      </c>
      <c r="I375" s="11">
        <f>I376</f>
        <v>158296.82999999999</v>
      </c>
      <c r="J375" s="11">
        <f t="shared" si="65"/>
        <v>7.9867219979818351</v>
      </c>
      <c r="K375" s="11">
        <f t="shared" si="66"/>
        <v>8.3996212294569617</v>
      </c>
    </row>
    <row r="376" spans="2:11" s="40" customFormat="1" ht="31.2">
      <c r="B376" s="9" t="s">
        <v>129</v>
      </c>
      <c r="C376" s="27">
        <v>8</v>
      </c>
      <c r="D376" s="7">
        <v>5</v>
      </c>
      <c r="E376" s="8">
        <v>59</v>
      </c>
      <c r="F376" s="2">
        <v>240</v>
      </c>
      <c r="G376" s="11">
        <v>1982000</v>
      </c>
      <c r="H376" s="11">
        <v>1884571.05</v>
      </c>
      <c r="I376" s="11">
        <v>158296.82999999999</v>
      </c>
      <c r="J376" s="11">
        <f t="shared" si="65"/>
        <v>7.9867219979818351</v>
      </c>
      <c r="K376" s="11">
        <f t="shared" si="66"/>
        <v>8.3996212294569617</v>
      </c>
    </row>
    <row r="377" spans="2:11" s="40" customFormat="1" ht="15.6">
      <c r="B377" s="9" t="s">
        <v>275</v>
      </c>
      <c r="C377" s="27">
        <v>8</v>
      </c>
      <c r="D377" s="7">
        <v>5</v>
      </c>
      <c r="E377" s="8">
        <v>59</v>
      </c>
      <c r="F377" s="2">
        <v>800</v>
      </c>
      <c r="G377" s="11">
        <f>G379+G378</f>
        <v>17900</v>
      </c>
      <c r="H377" s="11">
        <f>H379+H378</f>
        <v>115328.95</v>
      </c>
      <c r="I377" s="11">
        <f>I379+I378</f>
        <v>97428.95</v>
      </c>
      <c r="J377" s="11">
        <f t="shared" si="65"/>
        <v>544.2958100558659</v>
      </c>
      <c r="K377" s="11">
        <f t="shared" si="66"/>
        <v>84.479178905209835</v>
      </c>
    </row>
    <row r="378" spans="2:11" s="40" customFormat="1" ht="15.6">
      <c r="B378" s="9" t="s">
        <v>149</v>
      </c>
      <c r="C378" s="27">
        <v>8</v>
      </c>
      <c r="D378" s="7">
        <v>5</v>
      </c>
      <c r="E378" s="8">
        <v>59</v>
      </c>
      <c r="F378" s="2">
        <v>830</v>
      </c>
      <c r="G378" s="11"/>
      <c r="H378" s="11">
        <v>37428.949999999997</v>
      </c>
      <c r="I378" s="11">
        <v>37428.949999999997</v>
      </c>
      <c r="J378" s="11"/>
      <c r="K378" s="11">
        <f t="shared" si="66"/>
        <v>100</v>
      </c>
    </row>
    <row r="379" spans="2:11" s="40" customFormat="1" ht="15.6">
      <c r="B379" s="6" t="s">
        <v>276</v>
      </c>
      <c r="C379" s="27">
        <v>8</v>
      </c>
      <c r="D379" s="7">
        <v>5</v>
      </c>
      <c r="E379" s="8">
        <v>59</v>
      </c>
      <c r="F379" s="2">
        <v>850</v>
      </c>
      <c r="G379" s="11">
        <v>17900</v>
      </c>
      <c r="H379" s="11">
        <f>17900+60000</f>
        <v>77900</v>
      </c>
      <c r="I379" s="11">
        <v>60000</v>
      </c>
      <c r="J379" s="11">
        <f t="shared" si="65"/>
        <v>335.195530726257</v>
      </c>
      <c r="K379" s="11">
        <f t="shared" si="66"/>
        <v>77.021822849807435</v>
      </c>
    </row>
    <row r="380" spans="2:11" s="40" customFormat="1" ht="62.4">
      <c r="B380" s="6" t="s">
        <v>183</v>
      </c>
      <c r="C380" s="27">
        <v>9</v>
      </c>
      <c r="D380" s="7">
        <v>0</v>
      </c>
      <c r="E380" s="8">
        <v>0</v>
      </c>
      <c r="F380" s="2"/>
      <c r="G380" s="11">
        <f>G381+G398</f>
        <v>44916500</v>
      </c>
      <c r="H380" s="11">
        <f>H381+H398</f>
        <v>44916500</v>
      </c>
      <c r="I380" s="11">
        <f>I381+I398</f>
        <v>0</v>
      </c>
      <c r="J380" s="11">
        <f t="shared" si="65"/>
        <v>0</v>
      </c>
      <c r="K380" s="11">
        <f t="shared" si="66"/>
        <v>0</v>
      </c>
    </row>
    <row r="381" spans="2:11" s="40" customFormat="1" ht="78">
      <c r="B381" s="6" t="s">
        <v>184</v>
      </c>
      <c r="C381" s="27">
        <v>9</v>
      </c>
      <c r="D381" s="7">
        <v>1</v>
      </c>
      <c r="E381" s="8">
        <v>0</v>
      </c>
      <c r="F381" s="2"/>
      <c r="G381" s="11">
        <f>G382+G385+G388+G395</f>
        <v>44322000</v>
      </c>
      <c r="H381" s="11">
        <f>H382+H385+H388+H395</f>
        <v>44322000</v>
      </c>
      <c r="I381" s="11">
        <f>I382+I385+I388+I395</f>
        <v>0</v>
      </c>
      <c r="J381" s="11">
        <f t="shared" si="65"/>
        <v>0</v>
      </c>
      <c r="K381" s="11">
        <f t="shared" si="66"/>
        <v>0</v>
      </c>
    </row>
    <row r="382" spans="2:11" s="40" customFormat="1" ht="93.6" hidden="1">
      <c r="B382" s="6" t="s">
        <v>110</v>
      </c>
      <c r="C382" s="27">
        <v>9</v>
      </c>
      <c r="D382" s="7">
        <v>1</v>
      </c>
      <c r="E382" s="8">
        <v>2113</v>
      </c>
      <c r="F382" s="2"/>
      <c r="G382" s="11">
        <f t="shared" ref="G382:I383" si="67">G383</f>
        <v>0</v>
      </c>
      <c r="H382" s="11">
        <f t="shared" si="67"/>
        <v>0</v>
      </c>
      <c r="I382" s="11">
        <f t="shared" si="67"/>
        <v>0</v>
      </c>
      <c r="J382" s="11" t="e">
        <f t="shared" si="65"/>
        <v>#DIV/0!</v>
      </c>
      <c r="K382" s="11" t="e">
        <f t="shared" si="66"/>
        <v>#DIV/0!</v>
      </c>
    </row>
    <row r="383" spans="2:11" s="40" customFormat="1" ht="31.2" hidden="1">
      <c r="B383" s="9" t="s">
        <v>128</v>
      </c>
      <c r="C383" s="27">
        <v>9</v>
      </c>
      <c r="D383" s="7">
        <v>1</v>
      </c>
      <c r="E383" s="8">
        <v>2113</v>
      </c>
      <c r="F383" s="2">
        <v>200</v>
      </c>
      <c r="G383" s="11">
        <f t="shared" si="67"/>
        <v>0</v>
      </c>
      <c r="H383" s="11">
        <f t="shared" si="67"/>
        <v>0</v>
      </c>
      <c r="I383" s="11">
        <f t="shared" si="67"/>
        <v>0</v>
      </c>
      <c r="J383" s="11" t="e">
        <f t="shared" si="65"/>
        <v>#DIV/0!</v>
      </c>
      <c r="K383" s="11" t="e">
        <f t="shared" si="66"/>
        <v>#DIV/0!</v>
      </c>
    </row>
    <row r="384" spans="2:11" s="40" customFormat="1" ht="31.2" hidden="1">
      <c r="B384" s="9" t="s">
        <v>129</v>
      </c>
      <c r="C384" s="27">
        <v>9</v>
      </c>
      <c r="D384" s="7">
        <v>1</v>
      </c>
      <c r="E384" s="8">
        <v>2113</v>
      </c>
      <c r="F384" s="2">
        <v>240</v>
      </c>
      <c r="G384" s="11"/>
      <c r="H384" s="11"/>
      <c r="I384" s="11"/>
      <c r="J384" s="11" t="e">
        <f t="shared" si="65"/>
        <v>#DIV/0!</v>
      </c>
      <c r="K384" s="11" t="e">
        <f t="shared" si="66"/>
        <v>#DIV/0!</v>
      </c>
    </row>
    <row r="385" spans="2:11" s="40" customFormat="1" ht="109.2">
      <c r="B385" s="6" t="s">
        <v>111</v>
      </c>
      <c r="C385" s="27">
        <v>9</v>
      </c>
      <c r="D385" s="7">
        <v>1</v>
      </c>
      <c r="E385" s="8">
        <v>4207</v>
      </c>
      <c r="F385" s="2"/>
      <c r="G385" s="11">
        <f t="shared" ref="G385:I386" si="68">G386</f>
        <v>2186000</v>
      </c>
      <c r="H385" s="11">
        <f t="shared" si="68"/>
        <v>2186000</v>
      </c>
      <c r="I385" s="11">
        <f t="shared" si="68"/>
        <v>0</v>
      </c>
      <c r="J385" s="11">
        <f t="shared" si="65"/>
        <v>0</v>
      </c>
      <c r="K385" s="11">
        <f t="shared" si="66"/>
        <v>0</v>
      </c>
    </row>
    <row r="386" spans="2:11" s="40" customFormat="1" ht="31.2">
      <c r="B386" s="9" t="s">
        <v>224</v>
      </c>
      <c r="C386" s="27">
        <v>9</v>
      </c>
      <c r="D386" s="7">
        <v>1</v>
      </c>
      <c r="E386" s="8">
        <v>4207</v>
      </c>
      <c r="F386" s="2">
        <v>400</v>
      </c>
      <c r="G386" s="11">
        <f t="shared" si="68"/>
        <v>2186000</v>
      </c>
      <c r="H386" s="11">
        <f t="shared" si="68"/>
        <v>2186000</v>
      </c>
      <c r="I386" s="11">
        <f t="shared" si="68"/>
        <v>0</v>
      </c>
      <c r="J386" s="11">
        <f t="shared" si="65"/>
        <v>0</v>
      </c>
      <c r="K386" s="11">
        <f t="shared" si="66"/>
        <v>0</v>
      </c>
    </row>
    <row r="387" spans="2:11" s="40" customFormat="1" ht="15.6">
      <c r="B387" s="9" t="s">
        <v>225</v>
      </c>
      <c r="C387" s="27">
        <v>9</v>
      </c>
      <c r="D387" s="7">
        <v>1</v>
      </c>
      <c r="E387" s="8">
        <v>4207</v>
      </c>
      <c r="F387" s="2">
        <v>410</v>
      </c>
      <c r="G387" s="11">
        <v>2186000</v>
      </c>
      <c r="H387" s="11">
        <v>2186000</v>
      </c>
      <c r="I387" s="11"/>
      <c r="J387" s="11">
        <f t="shared" si="65"/>
        <v>0</v>
      </c>
      <c r="K387" s="11">
        <f t="shared" si="66"/>
        <v>0</v>
      </c>
    </row>
    <row r="388" spans="2:11" s="40" customFormat="1" ht="140.4" customHeight="1">
      <c r="B388" s="6" t="s">
        <v>71</v>
      </c>
      <c r="C388" s="27">
        <v>9</v>
      </c>
      <c r="D388" s="7">
        <v>1</v>
      </c>
      <c r="E388" s="8">
        <v>5430</v>
      </c>
      <c r="F388" s="2"/>
      <c r="G388" s="11">
        <f>G389+G391</f>
        <v>42106000</v>
      </c>
      <c r="H388" s="11">
        <f>H389+H391+H393</f>
        <v>42106000</v>
      </c>
      <c r="I388" s="11">
        <f>I389+I391+I393</f>
        <v>0</v>
      </c>
      <c r="J388" s="11">
        <f t="shared" si="65"/>
        <v>0</v>
      </c>
      <c r="K388" s="11">
        <f t="shared" si="66"/>
        <v>0</v>
      </c>
    </row>
    <row r="389" spans="2:11" s="40" customFormat="1" ht="31.2">
      <c r="B389" s="9" t="s">
        <v>128</v>
      </c>
      <c r="C389" s="27">
        <v>9</v>
      </c>
      <c r="D389" s="7">
        <v>1</v>
      </c>
      <c r="E389" s="8">
        <v>5430</v>
      </c>
      <c r="F389" s="2">
        <v>200</v>
      </c>
      <c r="G389" s="11">
        <f>G390</f>
        <v>566000</v>
      </c>
      <c r="H389" s="11">
        <f>H390</f>
        <v>566000</v>
      </c>
      <c r="I389" s="11">
        <f>I390</f>
        <v>0</v>
      </c>
      <c r="J389" s="11">
        <f t="shared" si="65"/>
        <v>0</v>
      </c>
      <c r="K389" s="11">
        <f t="shared" si="66"/>
        <v>0</v>
      </c>
    </row>
    <row r="390" spans="2:11" s="40" customFormat="1" ht="31.2">
      <c r="B390" s="9" t="s">
        <v>129</v>
      </c>
      <c r="C390" s="27">
        <v>9</v>
      </c>
      <c r="D390" s="7">
        <v>1</v>
      </c>
      <c r="E390" s="8">
        <v>5430</v>
      </c>
      <c r="F390" s="2">
        <v>240</v>
      </c>
      <c r="G390" s="11">
        <v>566000</v>
      </c>
      <c r="H390" s="11">
        <v>566000</v>
      </c>
      <c r="I390" s="11"/>
      <c r="J390" s="11">
        <f t="shared" si="65"/>
        <v>0</v>
      </c>
      <c r="K390" s="11">
        <f t="shared" si="66"/>
        <v>0</v>
      </c>
    </row>
    <row r="391" spans="2:11" s="40" customFormat="1" ht="31.2">
      <c r="B391" s="9" t="s">
        <v>224</v>
      </c>
      <c r="C391" s="27">
        <v>9</v>
      </c>
      <c r="D391" s="7">
        <v>1</v>
      </c>
      <c r="E391" s="8">
        <v>5430</v>
      </c>
      <c r="F391" s="2">
        <v>400</v>
      </c>
      <c r="G391" s="11">
        <f>G392</f>
        <v>41540000</v>
      </c>
      <c r="H391" s="11">
        <f>H392</f>
        <v>41540000</v>
      </c>
      <c r="I391" s="11">
        <f>I392</f>
        <v>0</v>
      </c>
      <c r="J391" s="11">
        <f t="shared" si="65"/>
        <v>0</v>
      </c>
      <c r="K391" s="11">
        <f t="shared" si="66"/>
        <v>0</v>
      </c>
    </row>
    <row r="392" spans="2:11" s="40" customFormat="1" ht="15.6">
      <c r="B392" s="9" t="s">
        <v>225</v>
      </c>
      <c r="C392" s="27">
        <v>9</v>
      </c>
      <c r="D392" s="7">
        <v>1</v>
      </c>
      <c r="E392" s="8">
        <v>5430</v>
      </c>
      <c r="F392" s="2">
        <v>410</v>
      </c>
      <c r="G392" s="11">
        <v>41540000</v>
      </c>
      <c r="H392" s="11">
        <v>41540000</v>
      </c>
      <c r="I392" s="11"/>
      <c r="J392" s="11">
        <f t="shared" si="65"/>
        <v>0</v>
      </c>
      <c r="K392" s="11">
        <f t="shared" si="66"/>
        <v>0</v>
      </c>
    </row>
    <row r="393" spans="2:11" s="40" customFormat="1" ht="15.6" hidden="1">
      <c r="B393" s="9" t="s">
        <v>275</v>
      </c>
      <c r="C393" s="27">
        <v>9</v>
      </c>
      <c r="D393" s="7">
        <v>1</v>
      </c>
      <c r="E393" s="8">
        <v>5430</v>
      </c>
      <c r="F393" s="2">
        <v>800</v>
      </c>
      <c r="G393" s="11"/>
      <c r="H393" s="11">
        <f>H394</f>
        <v>0</v>
      </c>
      <c r="I393" s="11">
        <f>I394</f>
        <v>0</v>
      </c>
      <c r="J393" s="11" t="e">
        <f>I393/G393*100</f>
        <v>#DIV/0!</v>
      </c>
      <c r="K393" s="11" t="e">
        <f>I393/H393*100</f>
        <v>#DIV/0!</v>
      </c>
    </row>
    <row r="394" spans="2:11" s="40" customFormat="1" ht="46.8" hidden="1">
      <c r="B394" s="9" t="s">
        <v>14</v>
      </c>
      <c r="C394" s="27">
        <v>9</v>
      </c>
      <c r="D394" s="7">
        <v>1</v>
      </c>
      <c r="E394" s="8">
        <v>5430</v>
      </c>
      <c r="F394" s="2">
        <v>810</v>
      </c>
      <c r="G394" s="11"/>
      <c r="H394" s="11"/>
      <c r="I394" s="11"/>
      <c r="J394" s="11" t="e">
        <f>I394/G394*100</f>
        <v>#DIV/0!</v>
      </c>
      <c r="K394" s="11" t="e">
        <f>I394/H394*100</f>
        <v>#DIV/0!</v>
      </c>
    </row>
    <row r="395" spans="2:11" s="40" customFormat="1" ht="101.4" customHeight="1">
      <c r="B395" s="9" t="s">
        <v>110</v>
      </c>
      <c r="C395" s="27">
        <v>9</v>
      </c>
      <c r="D395" s="7">
        <v>1</v>
      </c>
      <c r="E395" s="8">
        <v>9999</v>
      </c>
      <c r="F395" s="2"/>
      <c r="G395" s="11">
        <f t="shared" ref="G395:I396" si="69">G396</f>
        <v>30000</v>
      </c>
      <c r="H395" s="11">
        <f t="shared" si="69"/>
        <v>30000</v>
      </c>
      <c r="I395" s="11">
        <f t="shared" si="69"/>
        <v>0</v>
      </c>
      <c r="J395" s="11">
        <f>I395/G395*100</f>
        <v>0</v>
      </c>
      <c r="K395" s="11">
        <f t="shared" si="66"/>
        <v>0</v>
      </c>
    </row>
    <row r="396" spans="2:11" s="40" customFormat="1" ht="31.2">
      <c r="B396" s="9" t="s">
        <v>128</v>
      </c>
      <c r="C396" s="27">
        <v>9</v>
      </c>
      <c r="D396" s="7">
        <v>1</v>
      </c>
      <c r="E396" s="8">
        <v>9999</v>
      </c>
      <c r="F396" s="2">
        <v>200</v>
      </c>
      <c r="G396" s="11">
        <f t="shared" si="69"/>
        <v>30000</v>
      </c>
      <c r="H396" s="11">
        <f t="shared" si="69"/>
        <v>30000</v>
      </c>
      <c r="I396" s="11">
        <f t="shared" si="69"/>
        <v>0</v>
      </c>
      <c r="J396" s="11">
        <f>I396/G396*100</f>
        <v>0</v>
      </c>
      <c r="K396" s="11">
        <f t="shared" si="66"/>
        <v>0</v>
      </c>
    </row>
    <row r="397" spans="2:11" s="40" customFormat="1" ht="31.2">
      <c r="B397" s="9" t="s">
        <v>129</v>
      </c>
      <c r="C397" s="27">
        <v>9</v>
      </c>
      <c r="D397" s="7">
        <v>1</v>
      </c>
      <c r="E397" s="8">
        <v>9999</v>
      </c>
      <c r="F397" s="2">
        <v>240</v>
      </c>
      <c r="G397" s="11">
        <v>30000</v>
      </c>
      <c r="H397" s="11">
        <v>30000</v>
      </c>
      <c r="I397" s="11"/>
      <c r="J397" s="11">
        <f>I397/G397*100</f>
        <v>0</v>
      </c>
      <c r="K397" s="11">
        <f t="shared" si="66"/>
        <v>0</v>
      </c>
    </row>
    <row r="398" spans="2:11" s="40" customFormat="1" ht="78">
      <c r="B398" s="6" t="s">
        <v>112</v>
      </c>
      <c r="C398" s="27">
        <v>9</v>
      </c>
      <c r="D398" s="7">
        <v>2</v>
      </c>
      <c r="E398" s="8">
        <v>0</v>
      </c>
      <c r="F398" s="2"/>
      <c r="G398" s="11">
        <f>G399+G402+G405</f>
        <v>594500</v>
      </c>
      <c r="H398" s="11">
        <f>H399+H402+H405</f>
        <v>594500</v>
      </c>
      <c r="I398" s="11">
        <f>I399+I402+I405</f>
        <v>0</v>
      </c>
      <c r="J398" s="11">
        <f t="shared" si="65"/>
        <v>0</v>
      </c>
      <c r="K398" s="11">
        <f t="shared" si="66"/>
        <v>0</v>
      </c>
    </row>
    <row r="399" spans="2:11" s="40" customFormat="1" ht="93.6" hidden="1">
      <c r="B399" s="6" t="s">
        <v>171</v>
      </c>
      <c r="C399" s="27">
        <v>9</v>
      </c>
      <c r="D399" s="7">
        <v>2</v>
      </c>
      <c r="E399" s="8">
        <v>5411</v>
      </c>
      <c r="F399" s="1"/>
      <c r="G399" s="11">
        <f>G400</f>
        <v>0</v>
      </c>
      <c r="H399" s="11"/>
      <c r="I399" s="11"/>
      <c r="J399" s="11" t="e">
        <f t="shared" si="65"/>
        <v>#DIV/0!</v>
      </c>
      <c r="K399" s="11" t="e">
        <f t="shared" si="66"/>
        <v>#DIV/0!</v>
      </c>
    </row>
    <row r="400" spans="2:11" s="40" customFormat="1" ht="15.6" hidden="1">
      <c r="B400" s="9" t="s">
        <v>275</v>
      </c>
      <c r="C400" s="27">
        <v>9</v>
      </c>
      <c r="D400" s="7">
        <v>2</v>
      </c>
      <c r="E400" s="8">
        <v>5411</v>
      </c>
      <c r="F400" s="1">
        <v>800</v>
      </c>
      <c r="G400" s="11">
        <f>G401</f>
        <v>0</v>
      </c>
      <c r="H400" s="11"/>
      <c r="I400" s="11"/>
      <c r="J400" s="11" t="e">
        <f t="shared" si="65"/>
        <v>#DIV/0!</v>
      </c>
      <c r="K400" s="11" t="e">
        <f t="shared" si="66"/>
        <v>#DIV/0!</v>
      </c>
    </row>
    <row r="401" spans="2:11" s="40" customFormat="1" ht="46.8" hidden="1">
      <c r="B401" s="9" t="s">
        <v>14</v>
      </c>
      <c r="C401" s="27">
        <v>9</v>
      </c>
      <c r="D401" s="7">
        <v>2</v>
      </c>
      <c r="E401" s="8">
        <v>5411</v>
      </c>
      <c r="F401" s="1">
        <v>810</v>
      </c>
      <c r="G401" s="11"/>
      <c r="H401" s="11"/>
      <c r="I401" s="11"/>
      <c r="J401" s="11" t="e">
        <f t="shared" si="65"/>
        <v>#DIV/0!</v>
      </c>
      <c r="K401" s="11" t="e">
        <f t="shared" si="66"/>
        <v>#DIV/0!</v>
      </c>
    </row>
    <row r="402" spans="2:11" s="40" customFormat="1" ht="93.6" hidden="1">
      <c r="B402" s="6" t="s">
        <v>294</v>
      </c>
      <c r="C402" s="27">
        <v>9</v>
      </c>
      <c r="D402" s="7">
        <v>2</v>
      </c>
      <c r="E402" s="8">
        <v>7802</v>
      </c>
      <c r="F402" s="1"/>
      <c r="G402" s="11">
        <f>G403</f>
        <v>0</v>
      </c>
      <c r="H402" s="11">
        <f>H403</f>
        <v>0</v>
      </c>
      <c r="I402" s="11"/>
      <c r="J402" s="11" t="e">
        <f t="shared" si="65"/>
        <v>#DIV/0!</v>
      </c>
      <c r="K402" s="11" t="e">
        <f t="shared" si="66"/>
        <v>#DIV/0!</v>
      </c>
    </row>
    <row r="403" spans="2:11" s="40" customFormat="1" ht="15.6" hidden="1">
      <c r="B403" s="9" t="s">
        <v>275</v>
      </c>
      <c r="C403" s="27">
        <v>9</v>
      </c>
      <c r="D403" s="7">
        <v>2</v>
      </c>
      <c r="E403" s="8">
        <v>7802</v>
      </c>
      <c r="F403" s="1">
        <v>800</v>
      </c>
      <c r="G403" s="11"/>
      <c r="H403" s="11"/>
      <c r="I403" s="11"/>
      <c r="J403" s="11" t="e">
        <f t="shared" si="65"/>
        <v>#DIV/0!</v>
      </c>
      <c r="K403" s="11" t="e">
        <f t="shared" si="66"/>
        <v>#DIV/0!</v>
      </c>
    </row>
    <row r="404" spans="2:11" s="40" customFormat="1" ht="46.8" hidden="1">
      <c r="B404" s="9" t="s">
        <v>14</v>
      </c>
      <c r="C404" s="27">
        <v>9</v>
      </c>
      <c r="D404" s="7">
        <v>2</v>
      </c>
      <c r="E404" s="8">
        <v>7802</v>
      </c>
      <c r="F404" s="1">
        <v>810</v>
      </c>
      <c r="G404" s="11"/>
      <c r="H404" s="11"/>
      <c r="I404" s="11"/>
      <c r="J404" s="11" t="e">
        <f t="shared" si="65"/>
        <v>#DIV/0!</v>
      </c>
      <c r="K404" s="11" t="e">
        <f t="shared" si="66"/>
        <v>#DIV/0!</v>
      </c>
    </row>
    <row r="405" spans="2:11" s="40" customFormat="1" ht="109.2">
      <c r="B405" s="9" t="s">
        <v>218</v>
      </c>
      <c r="C405" s="27">
        <v>9</v>
      </c>
      <c r="D405" s="7">
        <v>2</v>
      </c>
      <c r="E405" s="8">
        <v>9601</v>
      </c>
      <c r="F405" s="1"/>
      <c r="G405" s="11">
        <f t="shared" ref="G405:I406" si="70">G406</f>
        <v>594500</v>
      </c>
      <c r="H405" s="11">
        <f t="shared" si="70"/>
        <v>594500</v>
      </c>
      <c r="I405" s="11">
        <f t="shared" si="70"/>
        <v>0</v>
      </c>
      <c r="J405" s="11">
        <f t="shared" si="65"/>
        <v>0</v>
      </c>
      <c r="K405" s="11">
        <f t="shared" si="66"/>
        <v>0</v>
      </c>
    </row>
    <row r="406" spans="2:11" s="40" customFormat="1" ht="36" customHeight="1">
      <c r="B406" s="9" t="s">
        <v>123</v>
      </c>
      <c r="C406" s="27">
        <v>9</v>
      </c>
      <c r="D406" s="7">
        <v>2</v>
      </c>
      <c r="E406" s="8">
        <v>9601</v>
      </c>
      <c r="F406" s="1">
        <v>600</v>
      </c>
      <c r="G406" s="11">
        <f t="shared" si="70"/>
        <v>594500</v>
      </c>
      <c r="H406" s="11">
        <f t="shared" si="70"/>
        <v>594500</v>
      </c>
      <c r="I406" s="11">
        <f t="shared" si="70"/>
        <v>0</v>
      </c>
      <c r="J406" s="11">
        <f t="shared" si="65"/>
        <v>0</v>
      </c>
      <c r="K406" s="11">
        <f t="shared" si="66"/>
        <v>0</v>
      </c>
    </row>
    <row r="407" spans="2:11" s="40" customFormat="1" ht="33.6" customHeight="1">
      <c r="B407" s="9" t="s">
        <v>113</v>
      </c>
      <c r="C407" s="27">
        <v>9</v>
      </c>
      <c r="D407" s="7">
        <v>2</v>
      </c>
      <c r="E407" s="8">
        <v>9601</v>
      </c>
      <c r="F407" s="1">
        <v>630</v>
      </c>
      <c r="G407" s="11">
        <v>594500</v>
      </c>
      <c r="H407" s="11">
        <v>594500</v>
      </c>
      <c r="I407" s="11"/>
      <c r="J407" s="11">
        <f t="shared" si="65"/>
        <v>0</v>
      </c>
      <c r="K407" s="11">
        <f t="shared" si="66"/>
        <v>0</v>
      </c>
    </row>
    <row r="408" spans="2:11" s="40" customFormat="1" ht="78">
      <c r="B408" s="6" t="s">
        <v>130</v>
      </c>
      <c r="C408" s="27">
        <v>10</v>
      </c>
      <c r="D408" s="7">
        <v>0</v>
      </c>
      <c r="E408" s="8">
        <v>0</v>
      </c>
      <c r="F408" s="2"/>
      <c r="G408" s="11">
        <f>G409+G432</f>
        <v>10623100</v>
      </c>
      <c r="H408" s="11">
        <f>H409+H432</f>
        <v>10623100</v>
      </c>
      <c r="I408" s="11">
        <f>I409+I432</f>
        <v>0</v>
      </c>
      <c r="J408" s="11">
        <f t="shared" si="65"/>
        <v>0</v>
      </c>
      <c r="K408" s="11">
        <f t="shared" si="66"/>
        <v>0</v>
      </c>
    </row>
    <row r="409" spans="2:11" s="40" customFormat="1" ht="93.6">
      <c r="B409" s="6" t="s">
        <v>131</v>
      </c>
      <c r="C409" s="27">
        <v>10</v>
      </c>
      <c r="D409" s="7">
        <v>1</v>
      </c>
      <c r="E409" s="8">
        <v>0</v>
      </c>
      <c r="F409" s="2"/>
      <c r="G409" s="11">
        <f>G410+G429+G413+G416+G421+G424</f>
        <v>10546700</v>
      </c>
      <c r="H409" s="11">
        <f>H410+H429+H413+H416+H421+H424</f>
        <v>10546700</v>
      </c>
      <c r="I409" s="11">
        <f>I410+I429+I413+I416+I421+I424</f>
        <v>0</v>
      </c>
      <c r="J409" s="11">
        <f t="shared" si="65"/>
        <v>0</v>
      </c>
      <c r="K409" s="11">
        <f t="shared" si="66"/>
        <v>0</v>
      </c>
    </row>
    <row r="410" spans="2:11" s="40" customFormat="1" ht="155.4" customHeight="1">
      <c r="B410" s="6" t="s">
        <v>72</v>
      </c>
      <c r="C410" s="27">
        <v>10</v>
      </c>
      <c r="D410" s="7">
        <v>1</v>
      </c>
      <c r="E410" s="8">
        <v>5431</v>
      </c>
      <c r="F410" s="2"/>
      <c r="G410" s="11">
        <f t="shared" ref="G410:I411" si="71">G411</f>
        <v>0</v>
      </c>
      <c r="H410" s="11">
        <f t="shared" si="71"/>
        <v>2525500</v>
      </c>
      <c r="I410" s="11">
        <f t="shared" si="71"/>
        <v>0</v>
      </c>
      <c r="J410" s="11" t="e">
        <f t="shared" si="65"/>
        <v>#DIV/0!</v>
      </c>
      <c r="K410" s="11">
        <f t="shared" si="66"/>
        <v>0</v>
      </c>
    </row>
    <row r="411" spans="2:11" s="40" customFormat="1" ht="31.2">
      <c r="B411" s="9" t="s">
        <v>128</v>
      </c>
      <c r="C411" s="27">
        <v>10</v>
      </c>
      <c r="D411" s="7">
        <v>1</v>
      </c>
      <c r="E411" s="8">
        <v>5431</v>
      </c>
      <c r="F411" s="2">
        <v>200</v>
      </c>
      <c r="G411" s="11">
        <f t="shared" si="71"/>
        <v>0</v>
      </c>
      <c r="H411" s="11">
        <f t="shared" si="71"/>
        <v>2525500</v>
      </c>
      <c r="I411" s="11">
        <f t="shared" si="71"/>
        <v>0</v>
      </c>
      <c r="J411" s="11" t="e">
        <f t="shared" si="65"/>
        <v>#DIV/0!</v>
      </c>
      <c r="K411" s="11">
        <f t="shared" si="66"/>
        <v>0</v>
      </c>
    </row>
    <row r="412" spans="2:11" s="40" customFormat="1" ht="31.2">
      <c r="B412" s="9" t="s">
        <v>129</v>
      </c>
      <c r="C412" s="27">
        <v>10</v>
      </c>
      <c r="D412" s="7">
        <v>1</v>
      </c>
      <c r="E412" s="8">
        <v>5431</v>
      </c>
      <c r="F412" s="2">
        <v>240</v>
      </c>
      <c r="G412" s="11"/>
      <c r="H412" s="11">
        <v>2525500</v>
      </c>
      <c r="I412" s="11"/>
      <c r="J412" s="11" t="e">
        <f t="shared" ref="J412:J471" si="72">I412/G412*100</f>
        <v>#DIV/0!</v>
      </c>
      <c r="K412" s="11">
        <f t="shared" ref="K412:K471" si="73">I412/H412*100</f>
        <v>0</v>
      </c>
    </row>
    <row r="413" spans="2:11" s="40" customFormat="1" ht="157.80000000000001" customHeight="1">
      <c r="B413" s="6" t="s">
        <v>73</v>
      </c>
      <c r="C413" s="27">
        <v>10</v>
      </c>
      <c r="D413" s="7">
        <v>1</v>
      </c>
      <c r="E413" s="8">
        <v>5443</v>
      </c>
      <c r="F413" s="2"/>
      <c r="G413" s="11">
        <f t="shared" ref="G413:I414" si="74">G414</f>
        <v>99100</v>
      </c>
      <c r="H413" s="11">
        <f t="shared" si="74"/>
        <v>99100</v>
      </c>
      <c r="I413" s="11">
        <f t="shared" si="74"/>
        <v>0</v>
      </c>
      <c r="J413" s="11">
        <f t="shared" si="72"/>
        <v>0</v>
      </c>
      <c r="K413" s="11">
        <f t="shared" si="73"/>
        <v>0</v>
      </c>
    </row>
    <row r="414" spans="2:11" s="40" customFormat="1" ht="31.2">
      <c r="B414" s="9" t="s">
        <v>128</v>
      </c>
      <c r="C414" s="27">
        <v>10</v>
      </c>
      <c r="D414" s="7">
        <v>1</v>
      </c>
      <c r="E414" s="8">
        <v>5443</v>
      </c>
      <c r="F414" s="2">
        <v>200</v>
      </c>
      <c r="G414" s="11">
        <f t="shared" si="74"/>
        <v>99100</v>
      </c>
      <c r="H414" s="11">
        <f t="shared" si="74"/>
        <v>99100</v>
      </c>
      <c r="I414" s="11">
        <f t="shared" si="74"/>
        <v>0</v>
      </c>
      <c r="J414" s="11">
        <f t="shared" si="72"/>
        <v>0</v>
      </c>
      <c r="K414" s="11">
        <f t="shared" si="73"/>
        <v>0</v>
      </c>
    </row>
    <row r="415" spans="2:11" s="40" customFormat="1" ht="31.2">
      <c r="B415" s="9" t="s">
        <v>129</v>
      </c>
      <c r="C415" s="27">
        <v>10</v>
      </c>
      <c r="D415" s="7">
        <v>1</v>
      </c>
      <c r="E415" s="8">
        <v>5443</v>
      </c>
      <c r="F415" s="2">
        <v>240</v>
      </c>
      <c r="G415" s="11">
        <v>99100</v>
      </c>
      <c r="H415" s="11">
        <v>99100</v>
      </c>
      <c r="I415" s="11"/>
      <c r="J415" s="11">
        <f t="shared" si="72"/>
        <v>0</v>
      </c>
      <c r="K415" s="11">
        <f t="shared" si="73"/>
        <v>0</v>
      </c>
    </row>
    <row r="416" spans="2:11" s="40" customFormat="1" ht="140.4">
      <c r="B416" s="6" t="s">
        <v>135</v>
      </c>
      <c r="C416" s="27">
        <v>10</v>
      </c>
      <c r="D416" s="7">
        <v>1</v>
      </c>
      <c r="E416" s="8">
        <v>5520</v>
      </c>
      <c r="F416" s="2"/>
      <c r="G416" s="11">
        <f>G417+G419</f>
        <v>1632800</v>
      </c>
      <c r="H416" s="11">
        <f>H417+H419</f>
        <v>1632800</v>
      </c>
      <c r="I416" s="11">
        <f>I417+I419</f>
        <v>0</v>
      </c>
      <c r="J416" s="11">
        <f t="shared" si="72"/>
        <v>0</v>
      </c>
      <c r="K416" s="11">
        <f t="shared" si="73"/>
        <v>0</v>
      </c>
    </row>
    <row r="417" spans="2:11" s="40" customFormat="1" ht="62.4">
      <c r="B417" s="9" t="s">
        <v>266</v>
      </c>
      <c r="C417" s="27">
        <v>10</v>
      </c>
      <c r="D417" s="7">
        <v>1</v>
      </c>
      <c r="E417" s="8">
        <v>5520</v>
      </c>
      <c r="F417" s="2">
        <v>100</v>
      </c>
      <c r="G417" s="11">
        <f>G418</f>
        <v>1473000</v>
      </c>
      <c r="H417" s="11">
        <f>H418</f>
        <v>1473000</v>
      </c>
      <c r="I417" s="11">
        <f>I418</f>
        <v>0</v>
      </c>
      <c r="J417" s="11">
        <f t="shared" si="72"/>
        <v>0</v>
      </c>
      <c r="K417" s="11">
        <f t="shared" si="73"/>
        <v>0</v>
      </c>
    </row>
    <row r="418" spans="2:11" s="40" customFormat="1" ht="31.2">
      <c r="B418" s="9" t="s">
        <v>216</v>
      </c>
      <c r="C418" s="27">
        <v>10</v>
      </c>
      <c r="D418" s="7">
        <v>1</v>
      </c>
      <c r="E418" s="8">
        <v>5520</v>
      </c>
      <c r="F418" s="2">
        <v>120</v>
      </c>
      <c r="G418" s="11">
        <v>1473000</v>
      </c>
      <c r="H418" s="11">
        <v>1473000</v>
      </c>
      <c r="I418" s="11"/>
      <c r="J418" s="11">
        <f t="shared" si="72"/>
        <v>0</v>
      </c>
      <c r="K418" s="11">
        <f t="shared" si="73"/>
        <v>0</v>
      </c>
    </row>
    <row r="419" spans="2:11" s="40" customFormat="1" ht="31.2">
      <c r="B419" s="9" t="s">
        <v>128</v>
      </c>
      <c r="C419" s="27">
        <v>10</v>
      </c>
      <c r="D419" s="7">
        <v>1</v>
      </c>
      <c r="E419" s="8">
        <v>5520</v>
      </c>
      <c r="F419" s="2">
        <v>200</v>
      </c>
      <c r="G419" s="11">
        <f>G420</f>
        <v>159800</v>
      </c>
      <c r="H419" s="11">
        <f>H420</f>
        <v>159800</v>
      </c>
      <c r="I419" s="11">
        <f>I420</f>
        <v>0</v>
      </c>
      <c r="J419" s="11">
        <f t="shared" si="72"/>
        <v>0</v>
      </c>
      <c r="K419" s="11">
        <f t="shared" si="73"/>
        <v>0</v>
      </c>
    </row>
    <row r="420" spans="2:11" s="40" customFormat="1" ht="31.2">
      <c r="B420" s="9" t="s">
        <v>129</v>
      </c>
      <c r="C420" s="27">
        <v>10</v>
      </c>
      <c r="D420" s="7">
        <v>1</v>
      </c>
      <c r="E420" s="8">
        <v>5520</v>
      </c>
      <c r="F420" s="2">
        <v>240</v>
      </c>
      <c r="G420" s="11">
        <v>159800</v>
      </c>
      <c r="H420" s="11">
        <v>159800</v>
      </c>
      <c r="I420" s="11"/>
      <c r="J420" s="11">
        <f t="shared" si="72"/>
        <v>0</v>
      </c>
      <c r="K420" s="11">
        <f t="shared" si="73"/>
        <v>0</v>
      </c>
    </row>
    <row r="421" spans="2:11" s="40" customFormat="1" ht="171.6">
      <c r="B421" s="6" t="s">
        <v>136</v>
      </c>
      <c r="C421" s="27">
        <v>10</v>
      </c>
      <c r="D421" s="7">
        <v>1</v>
      </c>
      <c r="E421" s="8">
        <v>5930</v>
      </c>
      <c r="F421" s="2"/>
      <c r="G421" s="11">
        <f t="shared" ref="G421:I422" si="75">G422</f>
        <v>4894100</v>
      </c>
      <c r="H421" s="11">
        <f t="shared" si="75"/>
        <v>4894100</v>
      </c>
      <c r="I421" s="11">
        <f t="shared" si="75"/>
        <v>0</v>
      </c>
      <c r="J421" s="11">
        <f t="shared" si="72"/>
        <v>0</v>
      </c>
      <c r="K421" s="11">
        <f t="shared" si="73"/>
        <v>0</v>
      </c>
    </row>
    <row r="422" spans="2:11" s="40" customFormat="1" ht="62.4">
      <c r="B422" s="9" t="s">
        <v>266</v>
      </c>
      <c r="C422" s="27">
        <v>10</v>
      </c>
      <c r="D422" s="7">
        <v>1</v>
      </c>
      <c r="E422" s="8">
        <v>5930</v>
      </c>
      <c r="F422" s="2">
        <v>100</v>
      </c>
      <c r="G422" s="11">
        <f t="shared" si="75"/>
        <v>4894100</v>
      </c>
      <c r="H422" s="11">
        <f t="shared" si="75"/>
        <v>4894100</v>
      </c>
      <c r="I422" s="11">
        <f t="shared" si="75"/>
        <v>0</v>
      </c>
      <c r="J422" s="11">
        <f t="shared" si="72"/>
        <v>0</v>
      </c>
      <c r="K422" s="11">
        <f t="shared" si="73"/>
        <v>0</v>
      </c>
    </row>
    <row r="423" spans="2:11" s="40" customFormat="1" ht="31.2">
      <c r="B423" s="9" t="s">
        <v>216</v>
      </c>
      <c r="C423" s="27">
        <v>10</v>
      </c>
      <c r="D423" s="7">
        <v>1</v>
      </c>
      <c r="E423" s="8">
        <v>5930</v>
      </c>
      <c r="F423" s="2">
        <v>120</v>
      </c>
      <c r="G423" s="11">
        <v>4894100</v>
      </c>
      <c r="H423" s="11">
        <v>4894100</v>
      </c>
      <c r="I423" s="11"/>
      <c r="J423" s="11">
        <f t="shared" si="72"/>
        <v>0</v>
      </c>
      <c r="K423" s="11">
        <f t="shared" si="73"/>
        <v>0</v>
      </c>
    </row>
    <row r="424" spans="2:11" s="40" customFormat="1" ht="187.2">
      <c r="B424" s="6" t="s">
        <v>209</v>
      </c>
      <c r="C424" s="27">
        <v>10</v>
      </c>
      <c r="D424" s="7">
        <v>1</v>
      </c>
      <c r="E424" s="8">
        <v>5931</v>
      </c>
      <c r="F424" s="2"/>
      <c r="G424" s="11">
        <f>G425+G427</f>
        <v>1327200</v>
      </c>
      <c r="H424" s="11">
        <f>H425+H427</f>
        <v>1327200</v>
      </c>
      <c r="I424" s="11">
        <f>I425+I427</f>
        <v>0</v>
      </c>
      <c r="J424" s="11">
        <f t="shared" si="72"/>
        <v>0</v>
      </c>
      <c r="K424" s="11">
        <f t="shared" si="73"/>
        <v>0</v>
      </c>
    </row>
    <row r="425" spans="2:11" s="40" customFormat="1" ht="62.4">
      <c r="B425" s="9" t="s">
        <v>266</v>
      </c>
      <c r="C425" s="27">
        <v>10</v>
      </c>
      <c r="D425" s="7">
        <v>1</v>
      </c>
      <c r="E425" s="8">
        <v>5931</v>
      </c>
      <c r="F425" s="2">
        <v>100</v>
      </c>
      <c r="G425" s="11">
        <f>G426</f>
        <v>496900</v>
      </c>
      <c r="H425" s="11">
        <f>H426</f>
        <v>496900</v>
      </c>
      <c r="I425" s="11">
        <f>I426</f>
        <v>0</v>
      </c>
      <c r="J425" s="11">
        <f t="shared" si="72"/>
        <v>0</v>
      </c>
      <c r="K425" s="11">
        <f t="shared" si="73"/>
        <v>0</v>
      </c>
    </row>
    <row r="426" spans="2:11" s="40" customFormat="1" ht="31.2">
      <c r="B426" s="9" t="s">
        <v>216</v>
      </c>
      <c r="C426" s="27">
        <v>10</v>
      </c>
      <c r="D426" s="7">
        <v>1</v>
      </c>
      <c r="E426" s="8">
        <v>5931</v>
      </c>
      <c r="F426" s="2">
        <v>120</v>
      </c>
      <c r="G426" s="11">
        <v>496900</v>
      </c>
      <c r="H426" s="11">
        <f>396900+100000</f>
        <v>496900</v>
      </c>
      <c r="I426" s="11"/>
      <c r="J426" s="11">
        <f t="shared" si="72"/>
        <v>0</v>
      </c>
      <c r="K426" s="11">
        <f t="shared" si="73"/>
        <v>0</v>
      </c>
    </row>
    <row r="427" spans="2:11" s="40" customFormat="1" ht="31.2">
      <c r="B427" s="9" t="s">
        <v>128</v>
      </c>
      <c r="C427" s="27">
        <v>10</v>
      </c>
      <c r="D427" s="7">
        <v>1</v>
      </c>
      <c r="E427" s="8">
        <v>5931</v>
      </c>
      <c r="F427" s="2">
        <v>200</v>
      </c>
      <c r="G427" s="11">
        <f>G428</f>
        <v>830300</v>
      </c>
      <c r="H427" s="11">
        <f>H428</f>
        <v>830300</v>
      </c>
      <c r="I427" s="11">
        <f>I428</f>
        <v>0</v>
      </c>
      <c r="J427" s="11">
        <f t="shared" si="72"/>
        <v>0</v>
      </c>
      <c r="K427" s="11">
        <f t="shared" si="73"/>
        <v>0</v>
      </c>
    </row>
    <row r="428" spans="2:11" s="40" customFormat="1" ht="31.2">
      <c r="B428" s="9" t="s">
        <v>129</v>
      </c>
      <c r="C428" s="27">
        <v>10</v>
      </c>
      <c r="D428" s="7">
        <v>1</v>
      </c>
      <c r="E428" s="8">
        <v>5931</v>
      </c>
      <c r="F428" s="2">
        <v>240</v>
      </c>
      <c r="G428" s="11">
        <v>830300</v>
      </c>
      <c r="H428" s="11">
        <v>830300</v>
      </c>
      <c r="I428" s="11"/>
      <c r="J428" s="11">
        <f t="shared" si="72"/>
        <v>0</v>
      </c>
      <c r="K428" s="11">
        <f t="shared" si="73"/>
        <v>0</v>
      </c>
    </row>
    <row r="429" spans="2:11" s="40" customFormat="1" ht="115.2" customHeight="1">
      <c r="B429" s="9" t="s">
        <v>260</v>
      </c>
      <c r="C429" s="27">
        <v>10</v>
      </c>
      <c r="D429" s="7">
        <v>1</v>
      </c>
      <c r="E429" s="8">
        <v>9999</v>
      </c>
      <c r="F429" s="2"/>
      <c r="G429" s="11">
        <f t="shared" ref="G429:I430" si="76">G430</f>
        <v>2593500</v>
      </c>
      <c r="H429" s="11">
        <f t="shared" si="76"/>
        <v>68000</v>
      </c>
      <c r="I429" s="11">
        <f t="shared" si="76"/>
        <v>0</v>
      </c>
      <c r="J429" s="11"/>
      <c r="K429" s="11">
        <f t="shared" si="73"/>
        <v>0</v>
      </c>
    </row>
    <row r="430" spans="2:11" s="40" customFormat="1" ht="31.2">
      <c r="B430" s="9" t="s">
        <v>128</v>
      </c>
      <c r="C430" s="27">
        <v>10</v>
      </c>
      <c r="D430" s="7">
        <v>1</v>
      </c>
      <c r="E430" s="8">
        <v>9999</v>
      </c>
      <c r="F430" s="2">
        <v>200</v>
      </c>
      <c r="G430" s="11">
        <f t="shared" si="76"/>
        <v>2593500</v>
      </c>
      <c r="H430" s="11">
        <f t="shared" si="76"/>
        <v>68000</v>
      </c>
      <c r="I430" s="11">
        <f t="shared" si="76"/>
        <v>0</v>
      </c>
      <c r="J430" s="11"/>
      <c r="K430" s="11">
        <f t="shared" si="73"/>
        <v>0</v>
      </c>
    </row>
    <row r="431" spans="2:11" s="40" customFormat="1" ht="31.2">
      <c r="B431" s="9" t="s">
        <v>129</v>
      </c>
      <c r="C431" s="27">
        <v>10</v>
      </c>
      <c r="D431" s="7">
        <v>1</v>
      </c>
      <c r="E431" s="8">
        <v>9999</v>
      </c>
      <c r="F431" s="2">
        <v>240</v>
      </c>
      <c r="G431" s="11">
        <v>2593500</v>
      </c>
      <c r="H431" s="11">
        <v>68000</v>
      </c>
      <c r="I431" s="11"/>
      <c r="J431" s="11"/>
      <c r="K431" s="11">
        <f t="shared" si="73"/>
        <v>0</v>
      </c>
    </row>
    <row r="432" spans="2:11" s="40" customFormat="1" ht="93.6">
      <c r="B432" s="6" t="s">
        <v>0</v>
      </c>
      <c r="C432" s="27">
        <v>10</v>
      </c>
      <c r="D432" s="7">
        <v>3</v>
      </c>
      <c r="E432" s="8">
        <v>0</v>
      </c>
      <c r="F432" s="2"/>
      <c r="G432" s="11">
        <f t="shared" ref="G432:I434" si="77">G433</f>
        <v>76400</v>
      </c>
      <c r="H432" s="11">
        <f t="shared" si="77"/>
        <v>76400</v>
      </c>
      <c r="I432" s="11">
        <f t="shared" si="77"/>
        <v>0</v>
      </c>
      <c r="J432" s="11">
        <f t="shared" si="72"/>
        <v>0</v>
      </c>
      <c r="K432" s="11">
        <f t="shared" si="73"/>
        <v>0</v>
      </c>
    </row>
    <row r="433" spans="2:11" s="40" customFormat="1" ht="109.2">
      <c r="B433" s="6" t="s">
        <v>280</v>
      </c>
      <c r="C433" s="27">
        <v>10</v>
      </c>
      <c r="D433" s="7">
        <v>3</v>
      </c>
      <c r="E433" s="8">
        <v>9999</v>
      </c>
      <c r="F433" s="2"/>
      <c r="G433" s="11">
        <f t="shared" si="77"/>
        <v>76400</v>
      </c>
      <c r="H433" s="11">
        <f t="shared" si="77"/>
        <v>76400</v>
      </c>
      <c r="I433" s="11">
        <f t="shared" si="77"/>
        <v>0</v>
      </c>
      <c r="J433" s="11">
        <f t="shared" si="72"/>
        <v>0</v>
      </c>
      <c r="K433" s="11">
        <f t="shared" si="73"/>
        <v>0</v>
      </c>
    </row>
    <row r="434" spans="2:11" s="40" customFormat="1" ht="31.2">
      <c r="B434" s="9" t="s">
        <v>128</v>
      </c>
      <c r="C434" s="27">
        <v>10</v>
      </c>
      <c r="D434" s="7">
        <v>3</v>
      </c>
      <c r="E434" s="8">
        <v>9999</v>
      </c>
      <c r="F434" s="2">
        <v>200</v>
      </c>
      <c r="G434" s="11">
        <f t="shared" si="77"/>
        <v>76400</v>
      </c>
      <c r="H434" s="11">
        <f t="shared" si="77"/>
        <v>76400</v>
      </c>
      <c r="I434" s="11">
        <f t="shared" si="77"/>
        <v>0</v>
      </c>
      <c r="J434" s="11">
        <f t="shared" si="72"/>
        <v>0</v>
      </c>
      <c r="K434" s="11">
        <f t="shared" si="73"/>
        <v>0</v>
      </c>
    </row>
    <row r="435" spans="2:11" s="40" customFormat="1" ht="31.2">
      <c r="B435" s="9" t="s">
        <v>129</v>
      </c>
      <c r="C435" s="27">
        <v>10</v>
      </c>
      <c r="D435" s="7">
        <v>3</v>
      </c>
      <c r="E435" s="8">
        <v>9999</v>
      </c>
      <c r="F435" s="2">
        <v>240</v>
      </c>
      <c r="G435" s="11">
        <v>76400</v>
      </c>
      <c r="H435" s="11">
        <v>76400</v>
      </c>
      <c r="I435" s="11"/>
      <c r="J435" s="11">
        <f t="shared" si="72"/>
        <v>0</v>
      </c>
      <c r="K435" s="11">
        <f t="shared" si="73"/>
        <v>0</v>
      </c>
    </row>
    <row r="436" spans="2:11" s="40" customFormat="1" ht="62.4">
      <c r="B436" s="6" t="s">
        <v>281</v>
      </c>
      <c r="C436" s="27">
        <v>11</v>
      </c>
      <c r="D436" s="7">
        <v>0</v>
      </c>
      <c r="E436" s="8">
        <v>0</v>
      </c>
      <c r="F436" s="2"/>
      <c r="G436" s="11">
        <f>G437+G451</f>
        <v>16759800</v>
      </c>
      <c r="H436" s="11">
        <f>H437+H451</f>
        <v>16759800</v>
      </c>
      <c r="I436" s="11">
        <f>I437+I451</f>
        <v>658309.1</v>
      </c>
      <c r="J436" s="11">
        <f t="shared" si="72"/>
        <v>3.9279054642656832</v>
      </c>
      <c r="K436" s="11">
        <f t="shared" si="73"/>
        <v>3.9279054642656832</v>
      </c>
    </row>
    <row r="437" spans="2:11" s="40" customFormat="1" ht="109.2">
      <c r="B437" s="6" t="s">
        <v>282</v>
      </c>
      <c r="C437" s="27">
        <v>11</v>
      </c>
      <c r="D437" s="7">
        <v>1</v>
      </c>
      <c r="E437" s="8">
        <v>0</v>
      </c>
      <c r="F437" s="2"/>
      <c r="G437" s="11">
        <f>G438+G448+G445</f>
        <v>15175600</v>
      </c>
      <c r="H437" s="11">
        <f>H438+H448+H445</f>
        <v>15175600</v>
      </c>
      <c r="I437" s="11">
        <f>I438+I448+I445</f>
        <v>658309.1</v>
      </c>
      <c r="J437" s="11">
        <f t="shared" si="72"/>
        <v>4.3379444634808504</v>
      </c>
      <c r="K437" s="11">
        <f t="shared" si="73"/>
        <v>4.3379444634808504</v>
      </c>
    </row>
    <row r="438" spans="2:11" s="40" customFormat="1" ht="124.8">
      <c r="B438" s="6" t="s">
        <v>220</v>
      </c>
      <c r="C438" s="27">
        <v>11</v>
      </c>
      <c r="D438" s="7">
        <v>1</v>
      </c>
      <c r="E438" s="8">
        <v>59</v>
      </c>
      <c r="F438" s="2"/>
      <c r="G438" s="11">
        <f>G439+G441+G443</f>
        <v>14828400</v>
      </c>
      <c r="H438" s="11">
        <f>H439+H441+H443</f>
        <v>14828400</v>
      </c>
      <c r="I438" s="11">
        <f>I439+I441+I443</f>
        <v>658309.1</v>
      </c>
      <c r="J438" s="11">
        <f t="shared" si="72"/>
        <v>4.4395153893879309</v>
      </c>
      <c r="K438" s="11">
        <f t="shared" si="73"/>
        <v>4.4395153893879309</v>
      </c>
    </row>
    <row r="439" spans="2:11" s="40" customFormat="1" ht="62.4">
      <c r="B439" s="9" t="s">
        <v>266</v>
      </c>
      <c r="C439" s="27">
        <v>11</v>
      </c>
      <c r="D439" s="7">
        <v>1</v>
      </c>
      <c r="E439" s="8">
        <v>59</v>
      </c>
      <c r="F439" s="2">
        <v>100</v>
      </c>
      <c r="G439" s="11">
        <f>G440</f>
        <v>12672200</v>
      </c>
      <c r="H439" s="11">
        <f>H440</f>
        <v>12672200</v>
      </c>
      <c r="I439" s="11">
        <f>I440</f>
        <v>658309.1</v>
      </c>
      <c r="J439" s="11">
        <f t="shared" si="72"/>
        <v>5.1949077508246395</v>
      </c>
      <c r="K439" s="11">
        <f t="shared" si="73"/>
        <v>5.1949077508246395</v>
      </c>
    </row>
    <row r="440" spans="2:11" s="40" customFormat="1" ht="15.6">
      <c r="B440" s="9" t="s">
        <v>267</v>
      </c>
      <c r="C440" s="27">
        <v>11</v>
      </c>
      <c r="D440" s="7">
        <v>1</v>
      </c>
      <c r="E440" s="8">
        <v>59</v>
      </c>
      <c r="F440" s="2">
        <v>110</v>
      </c>
      <c r="G440" s="11">
        <f>12547200+125000</f>
        <v>12672200</v>
      </c>
      <c r="H440" s="11">
        <f>12547200+125000</f>
        <v>12672200</v>
      </c>
      <c r="I440" s="11">
        <v>658309.1</v>
      </c>
      <c r="J440" s="11">
        <f t="shared" si="72"/>
        <v>5.1949077508246395</v>
      </c>
      <c r="K440" s="11">
        <f t="shared" si="73"/>
        <v>5.1949077508246395</v>
      </c>
    </row>
    <row r="441" spans="2:11" s="40" customFormat="1" ht="31.2">
      <c r="B441" s="9" t="s">
        <v>128</v>
      </c>
      <c r="C441" s="27">
        <v>11</v>
      </c>
      <c r="D441" s="7">
        <v>1</v>
      </c>
      <c r="E441" s="8">
        <v>59</v>
      </c>
      <c r="F441" s="2">
        <v>200</v>
      </c>
      <c r="G441" s="11">
        <f>G442</f>
        <v>2045200</v>
      </c>
      <c r="H441" s="11">
        <f>H442</f>
        <v>2045200</v>
      </c>
      <c r="I441" s="11">
        <f>I442</f>
        <v>0</v>
      </c>
      <c r="J441" s="11">
        <f t="shared" si="72"/>
        <v>0</v>
      </c>
      <c r="K441" s="11">
        <f t="shared" si="73"/>
        <v>0</v>
      </c>
    </row>
    <row r="442" spans="2:11" s="40" customFormat="1" ht="31.2">
      <c r="B442" s="9" t="s">
        <v>129</v>
      </c>
      <c r="C442" s="27">
        <v>11</v>
      </c>
      <c r="D442" s="7">
        <v>1</v>
      </c>
      <c r="E442" s="8">
        <v>59</v>
      </c>
      <c r="F442" s="2">
        <v>240</v>
      </c>
      <c r="G442" s="11">
        <v>2045200</v>
      </c>
      <c r="H442" s="11">
        <v>2045200</v>
      </c>
      <c r="I442" s="11"/>
      <c r="J442" s="11">
        <f t="shared" si="72"/>
        <v>0</v>
      </c>
      <c r="K442" s="11">
        <f t="shared" si="73"/>
        <v>0</v>
      </c>
    </row>
    <row r="443" spans="2:11" s="40" customFormat="1" ht="15.6">
      <c r="B443" s="6" t="s">
        <v>275</v>
      </c>
      <c r="C443" s="27">
        <v>11</v>
      </c>
      <c r="D443" s="7">
        <v>1</v>
      </c>
      <c r="E443" s="8">
        <v>59</v>
      </c>
      <c r="F443" s="2">
        <v>800</v>
      </c>
      <c r="G443" s="11">
        <f>G444</f>
        <v>111000</v>
      </c>
      <c r="H443" s="11">
        <f>H444</f>
        <v>111000</v>
      </c>
      <c r="I443" s="11">
        <f>I444</f>
        <v>0</v>
      </c>
      <c r="J443" s="11">
        <f t="shared" si="72"/>
        <v>0</v>
      </c>
      <c r="K443" s="11">
        <f t="shared" si="73"/>
        <v>0</v>
      </c>
    </row>
    <row r="444" spans="2:11" s="40" customFormat="1" ht="15.6">
      <c r="B444" s="6" t="s">
        <v>276</v>
      </c>
      <c r="C444" s="27">
        <v>11</v>
      </c>
      <c r="D444" s="7">
        <v>1</v>
      </c>
      <c r="E444" s="8">
        <v>59</v>
      </c>
      <c r="F444" s="2">
        <v>850</v>
      </c>
      <c r="G444" s="11">
        <f>103200+7800</f>
        <v>111000</v>
      </c>
      <c r="H444" s="11">
        <f>103200+7800</f>
        <v>111000</v>
      </c>
      <c r="I444" s="11"/>
      <c r="J444" s="11">
        <f t="shared" si="72"/>
        <v>0</v>
      </c>
      <c r="K444" s="11">
        <f t="shared" si="73"/>
        <v>0</v>
      </c>
    </row>
    <row r="445" spans="2:11" s="40" customFormat="1" ht="156">
      <c r="B445" s="6" t="s">
        <v>222</v>
      </c>
      <c r="C445" s="27">
        <v>11</v>
      </c>
      <c r="D445" s="7">
        <v>1</v>
      </c>
      <c r="E445" s="8">
        <v>5414</v>
      </c>
      <c r="F445" s="2"/>
      <c r="G445" s="11">
        <f t="shared" ref="G445:I446" si="78">G446</f>
        <v>11000</v>
      </c>
      <c r="H445" s="11">
        <f t="shared" si="78"/>
        <v>11000</v>
      </c>
      <c r="I445" s="11">
        <f t="shared" si="78"/>
        <v>0</v>
      </c>
      <c r="J445" s="11">
        <f t="shared" si="72"/>
        <v>0</v>
      </c>
      <c r="K445" s="11">
        <f t="shared" si="73"/>
        <v>0</v>
      </c>
    </row>
    <row r="446" spans="2:11" s="40" customFormat="1" ht="31.2">
      <c r="B446" s="9" t="s">
        <v>128</v>
      </c>
      <c r="C446" s="27">
        <v>11</v>
      </c>
      <c r="D446" s="7">
        <v>1</v>
      </c>
      <c r="E446" s="8">
        <v>5414</v>
      </c>
      <c r="F446" s="2">
        <v>200</v>
      </c>
      <c r="G446" s="11">
        <f t="shared" si="78"/>
        <v>11000</v>
      </c>
      <c r="H446" s="11">
        <f t="shared" si="78"/>
        <v>11000</v>
      </c>
      <c r="I446" s="11">
        <f t="shared" si="78"/>
        <v>0</v>
      </c>
      <c r="J446" s="11">
        <f t="shared" si="72"/>
        <v>0</v>
      </c>
      <c r="K446" s="11">
        <f t="shared" si="73"/>
        <v>0</v>
      </c>
    </row>
    <row r="447" spans="2:11" s="40" customFormat="1" ht="31.2">
      <c r="B447" s="9" t="s">
        <v>129</v>
      </c>
      <c r="C447" s="27">
        <v>11</v>
      </c>
      <c r="D447" s="7">
        <v>1</v>
      </c>
      <c r="E447" s="8">
        <v>5414</v>
      </c>
      <c r="F447" s="2">
        <v>240</v>
      </c>
      <c r="G447" s="11">
        <v>11000</v>
      </c>
      <c r="H447" s="11">
        <v>11000</v>
      </c>
      <c r="I447" s="11"/>
      <c r="J447" s="11">
        <f t="shared" si="72"/>
        <v>0</v>
      </c>
      <c r="K447" s="11">
        <f t="shared" si="73"/>
        <v>0</v>
      </c>
    </row>
    <row r="448" spans="2:11" s="40" customFormat="1" ht="141" customHeight="1">
      <c r="B448" s="9" t="s">
        <v>221</v>
      </c>
      <c r="C448" s="27">
        <v>11</v>
      </c>
      <c r="D448" s="7">
        <v>1</v>
      </c>
      <c r="E448" s="8">
        <v>9999</v>
      </c>
      <c r="F448" s="2"/>
      <c r="G448" s="11">
        <f t="shared" ref="G448:I449" si="79">G449</f>
        <v>336200</v>
      </c>
      <c r="H448" s="11">
        <f t="shared" si="79"/>
        <v>336200</v>
      </c>
      <c r="I448" s="11">
        <f t="shared" si="79"/>
        <v>0</v>
      </c>
      <c r="J448" s="11"/>
      <c r="K448" s="11">
        <f t="shared" si="73"/>
        <v>0</v>
      </c>
    </row>
    <row r="449" spans="2:11" s="40" customFormat="1" ht="31.2">
      <c r="B449" s="9" t="s">
        <v>128</v>
      </c>
      <c r="C449" s="27">
        <v>11</v>
      </c>
      <c r="D449" s="7">
        <v>1</v>
      </c>
      <c r="E449" s="8">
        <v>9999</v>
      </c>
      <c r="F449" s="2">
        <v>200</v>
      </c>
      <c r="G449" s="11">
        <f t="shared" si="79"/>
        <v>336200</v>
      </c>
      <c r="H449" s="11">
        <f t="shared" si="79"/>
        <v>336200</v>
      </c>
      <c r="I449" s="11">
        <f t="shared" si="79"/>
        <v>0</v>
      </c>
      <c r="J449" s="11"/>
      <c r="K449" s="11">
        <f t="shared" si="73"/>
        <v>0</v>
      </c>
    </row>
    <row r="450" spans="2:11" s="40" customFormat="1" ht="31.2">
      <c r="B450" s="9" t="s">
        <v>129</v>
      </c>
      <c r="C450" s="27">
        <v>11</v>
      </c>
      <c r="D450" s="7">
        <v>1</v>
      </c>
      <c r="E450" s="8">
        <v>9999</v>
      </c>
      <c r="F450" s="2">
        <v>240</v>
      </c>
      <c r="G450" s="11">
        <v>336200</v>
      </c>
      <c r="H450" s="11">
        <v>336200</v>
      </c>
      <c r="I450" s="11"/>
      <c r="J450" s="11"/>
      <c r="K450" s="11">
        <f t="shared" si="73"/>
        <v>0</v>
      </c>
    </row>
    <row r="451" spans="2:11" s="40" customFormat="1" ht="93.6">
      <c r="B451" s="6" t="s">
        <v>223</v>
      </c>
      <c r="C451" s="27">
        <v>11</v>
      </c>
      <c r="D451" s="7">
        <v>2</v>
      </c>
      <c r="E451" s="8">
        <v>0</v>
      </c>
      <c r="F451" s="2"/>
      <c r="G451" s="11">
        <f>G455+G452</f>
        <v>1584200</v>
      </c>
      <c r="H451" s="11">
        <f>H455+H452</f>
        <v>1584200</v>
      </c>
      <c r="I451" s="11">
        <f>I455+I452</f>
        <v>0</v>
      </c>
      <c r="J451" s="11">
        <f t="shared" si="72"/>
        <v>0</v>
      </c>
      <c r="K451" s="11">
        <f t="shared" si="73"/>
        <v>0</v>
      </c>
    </row>
    <row r="452" spans="2:11" s="40" customFormat="1" ht="109.2">
      <c r="B452" s="6" t="s">
        <v>173</v>
      </c>
      <c r="C452" s="27">
        <v>11</v>
      </c>
      <c r="D452" s="7">
        <v>2</v>
      </c>
      <c r="E452" s="8">
        <v>7812</v>
      </c>
      <c r="F452" s="2"/>
      <c r="G452" s="11">
        <f t="shared" ref="G452:I453" si="80">G453</f>
        <v>985000</v>
      </c>
      <c r="H452" s="11">
        <f t="shared" si="80"/>
        <v>985000</v>
      </c>
      <c r="I452" s="11">
        <f t="shared" si="80"/>
        <v>0</v>
      </c>
      <c r="J452" s="11">
        <f t="shared" si="72"/>
        <v>0</v>
      </c>
      <c r="K452" s="11">
        <f t="shared" si="73"/>
        <v>0</v>
      </c>
    </row>
    <row r="453" spans="2:11" s="40" customFormat="1" ht="15.6">
      <c r="B453" s="9" t="s">
        <v>275</v>
      </c>
      <c r="C453" s="27">
        <v>11</v>
      </c>
      <c r="D453" s="7">
        <v>2</v>
      </c>
      <c r="E453" s="8">
        <v>7812</v>
      </c>
      <c r="F453" s="2">
        <v>800</v>
      </c>
      <c r="G453" s="11">
        <f t="shared" si="80"/>
        <v>985000</v>
      </c>
      <c r="H453" s="11">
        <f t="shared" si="80"/>
        <v>985000</v>
      </c>
      <c r="I453" s="11">
        <f t="shared" si="80"/>
        <v>0</v>
      </c>
      <c r="J453" s="11">
        <f t="shared" si="72"/>
        <v>0</v>
      </c>
      <c r="K453" s="11">
        <f t="shared" si="73"/>
        <v>0</v>
      </c>
    </row>
    <row r="454" spans="2:11" s="40" customFormat="1" ht="46.8">
      <c r="B454" s="9" t="s">
        <v>14</v>
      </c>
      <c r="C454" s="27">
        <v>11</v>
      </c>
      <c r="D454" s="7">
        <v>2</v>
      </c>
      <c r="E454" s="8">
        <v>7812</v>
      </c>
      <c r="F454" s="1">
        <v>810</v>
      </c>
      <c r="G454" s="11">
        <v>985000</v>
      </c>
      <c r="H454" s="11">
        <v>985000</v>
      </c>
      <c r="I454" s="11"/>
      <c r="J454" s="11">
        <f t="shared" si="72"/>
        <v>0</v>
      </c>
      <c r="K454" s="11">
        <f t="shared" si="73"/>
        <v>0</v>
      </c>
    </row>
    <row r="455" spans="2:11" s="40" customFormat="1" ht="102" customHeight="1">
      <c r="B455" s="9" t="s">
        <v>172</v>
      </c>
      <c r="C455" s="27">
        <v>11</v>
      </c>
      <c r="D455" s="7">
        <v>2</v>
      </c>
      <c r="E455" s="8">
        <v>9999</v>
      </c>
      <c r="F455" s="1"/>
      <c r="G455" s="11">
        <f>G456</f>
        <v>599200</v>
      </c>
      <c r="H455" s="11">
        <f>H456</f>
        <v>599200</v>
      </c>
      <c r="I455" s="11"/>
      <c r="J455" s="11"/>
      <c r="K455" s="11"/>
    </row>
    <row r="456" spans="2:11" s="40" customFormat="1" ht="31.2">
      <c r="B456" s="9" t="s">
        <v>128</v>
      </c>
      <c r="C456" s="27">
        <v>11</v>
      </c>
      <c r="D456" s="7">
        <v>2</v>
      </c>
      <c r="E456" s="8">
        <v>9999</v>
      </c>
      <c r="F456" s="1">
        <v>200</v>
      </c>
      <c r="G456" s="11">
        <f>G457</f>
        <v>599200</v>
      </c>
      <c r="H456" s="11">
        <f>H457</f>
        <v>599200</v>
      </c>
      <c r="I456" s="11"/>
      <c r="J456" s="11"/>
      <c r="K456" s="11"/>
    </row>
    <row r="457" spans="2:11" s="40" customFormat="1" ht="31.2">
      <c r="B457" s="9" t="s">
        <v>129</v>
      </c>
      <c r="C457" s="27">
        <v>11</v>
      </c>
      <c r="D457" s="7">
        <v>2</v>
      </c>
      <c r="E457" s="8">
        <v>9999</v>
      </c>
      <c r="F457" s="1">
        <v>240</v>
      </c>
      <c r="G457" s="11">
        <v>599200</v>
      </c>
      <c r="H457" s="11">
        <v>599200</v>
      </c>
      <c r="I457" s="11"/>
      <c r="J457" s="11"/>
      <c r="K457" s="11"/>
    </row>
    <row r="458" spans="2:11" s="40" customFormat="1" ht="46.8">
      <c r="B458" s="6" t="s">
        <v>174</v>
      </c>
      <c r="C458" s="27">
        <v>12</v>
      </c>
      <c r="D458" s="7">
        <v>0</v>
      </c>
      <c r="E458" s="8">
        <v>0</v>
      </c>
      <c r="F458" s="2"/>
      <c r="G458" s="11">
        <f>G459+G463</f>
        <v>1057000</v>
      </c>
      <c r="H458" s="11">
        <f>H459+H463</f>
        <v>1057000</v>
      </c>
      <c r="I458" s="11">
        <f>I459+I463</f>
        <v>0</v>
      </c>
      <c r="J458" s="11">
        <f t="shared" si="72"/>
        <v>0</v>
      </c>
      <c r="K458" s="11">
        <f t="shared" si="73"/>
        <v>0</v>
      </c>
    </row>
    <row r="459" spans="2:11" s="40" customFormat="1" ht="78">
      <c r="B459" s="6" t="s">
        <v>175</v>
      </c>
      <c r="C459" s="27">
        <v>12</v>
      </c>
      <c r="D459" s="7">
        <v>1</v>
      </c>
      <c r="E459" s="8">
        <v>0</v>
      </c>
      <c r="F459" s="2"/>
      <c r="G459" s="11">
        <f t="shared" ref="G459:I461" si="81">G460</f>
        <v>473000</v>
      </c>
      <c r="H459" s="11">
        <f t="shared" si="81"/>
        <v>473000</v>
      </c>
      <c r="I459" s="11">
        <f t="shared" si="81"/>
        <v>0</v>
      </c>
      <c r="J459" s="11">
        <f t="shared" si="72"/>
        <v>0</v>
      </c>
      <c r="K459" s="11">
        <f t="shared" si="73"/>
        <v>0</v>
      </c>
    </row>
    <row r="460" spans="2:11" s="40" customFormat="1" ht="78">
      <c r="B460" s="6" t="s">
        <v>296</v>
      </c>
      <c r="C460" s="27">
        <v>12</v>
      </c>
      <c r="D460" s="7">
        <v>1</v>
      </c>
      <c r="E460" s="8">
        <v>9999</v>
      </c>
      <c r="F460" s="2"/>
      <c r="G460" s="11">
        <f t="shared" si="81"/>
        <v>473000</v>
      </c>
      <c r="H460" s="11">
        <f t="shared" si="81"/>
        <v>473000</v>
      </c>
      <c r="I460" s="11">
        <f t="shared" si="81"/>
        <v>0</v>
      </c>
      <c r="J460" s="11">
        <f t="shared" si="72"/>
        <v>0</v>
      </c>
      <c r="K460" s="11">
        <f t="shared" si="73"/>
        <v>0</v>
      </c>
    </row>
    <row r="461" spans="2:11" s="40" customFormat="1" ht="31.2">
      <c r="B461" s="9" t="s">
        <v>128</v>
      </c>
      <c r="C461" s="27">
        <v>12</v>
      </c>
      <c r="D461" s="7">
        <v>1</v>
      </c>
      <c r="E461" s="8">
        <v>9999</v>
      </c>
      <c r="F461" s="2">
        <v>200</v>
      </c>
      <c r="G461" s="11">
        <f t="shared" si="81"/>
        <v>473000</v>
      </c>
      <c r="H461" s="11">
        <f t="shared" si="81"/>
        <v>473000</v>
      </c>
      <c r="I461" s="11">
        <f t="shared" si="81"/>
        <v>0</v>
      </c>
      <c r="J461" s="11">
        <f t="shared" si="72"/>
        <v>0</v>
      </c>
      <c r="K461" s="11">
        <f t="shared" si="73"/>
        <v>0</v>
      </c>
    </row>
    <row r="462" spans="2:11" s="40" customFormat="1" ht="31.2">
      <c r="B462" s="9" t="s">
        <v>129</v>
      </c>
      <c r="C462" s="27">
        <v>12</v>
      </c>
      <c r="D462" s="7">
        <v>1</v>
      </c>
      <c r="E462" s="8">
        <v>9999</v>
      </c>
      <c r="F462" s="2">
        <v>240</v>
      </c>
      <c r="G462" s="11">
        <v>473000</v>
      </c>
      <c r="H462" s="11">
        <v>473000</v>
      </c>
      <c r="I462" s="11"/>
      <c r="J462" s="11">
        <f t="shared" si="72"/>
        <v>0</v>
      </c>
      <c r="K462" s="11">
        <f t="shared" si="73"/>
        <v>0</v>
      </c>
    </row>
    <row r="463" spans="2:11" s="40" customFormat="1" ht="78">
      <c r="B463" s="6" t="s">
        <v>297</v>
      </c>
      <c r="C463" s="27">
        <v>12</v>
      </c>
      <c r="D463" s="7">
        <v>2</v>
      </c>
      <c r="E463" s="8">
        <v>0</v>
      </c>
      <c r="F463" s="2"/>
      <c r="G463" s="11">
        <f t="shared" ref="G463:I465" si="82">G464</f>
        <v>584000</v>
      </c>
      <c r="H463" s="11">
        <f t="shared" si="82"/>
        <v>584000</v>
      </c>
      <c r="I463" s="11">
        <f t="shared" si="82"/>
        <v>0</v>
      </c>
      <c r="J463" s="11">
        <f t="shared" si="72"/>
        <v>0</v>
      </c>
      <c r="K463" s="11">
        <f t="shared" si="73"/>
        <v>0</v>
      </c>
    </row>
    <row r="464" spans="2:11" s="40" customFormat="1" ht="93.6">
      <c r="B464" s="6" t="s">
        <v>298</v>
      </c>
      <c r="C464" s="27">
        <v>12</v>
      </c>
      <c r="D464" s="7">
        <v>2</v>
      </c>
      <c r="E464" s="8">
        <v>9999</v>
      </c>
      <c r="F464" s="2"/>
      <c r="G464" s="11">
        <f t="shared" si="82"/>
        <v>584000</v>
      </c>
      <c r="H464" s="11">
        <f t="shared" si="82"/>
        <v>584000</v>
      </c>
      <c r="I464" s="11">
        <f t="shared" si="82"/>
        <v>0</v>
      </c>
      <c r="J464" s="11">
        <f t="shared" si="72"/>
        <v>0</v>
      </c>
      <c r="K464" s="11">
        <f t="shared" si="73"/>
        <v>0</v>
      </c>
    </row>
    <row r="465" spans="2:11" s="40" customFormat="1" ht="31.2">
      <c r="B465" s="9" t="s">
        <v>128</v>
      </c>
      <c r="C465" s="27">
        <v>12</v>
      </c>
      <c r="D465" s="7">
        <v>2</v>
      </c>
      <c r="E465" s="8">
        <v>9999</v>
      </c>
      <c r="F465" s="2">
        <v>200</v>
      </c>
      <c r="G465" s="11">
        <f t="shared" si="82"/>
        <v>584000</v>
      </c>
      <c r="H465" s="11">
        <f t="shared" si="82"/>
        <v>584000</v>
      </c>
      <c r="I465" s="11">
        <f t="shared" si="82"/>
        <v>0</v>
      </c>
      <c r="J465" s="11">
        <f t="shared" si="72"/>
        <v>0</v>
      </c>
      <c r="K465" s="11">
        <f t="shared" si="73"/>
        <v>0</v>
      </c>
    </row>
    <row r="466" spans="2:11" s="40" customFormat="1" ht="31.2">
      <c r="B466" s="9" t="s">
        <v>129</v>
      </c>
      <c r="C466" s="27">
        <v>12</v>
      </c>
      <c r="D466" s="7">
        <v>2</v>
      </c>
      <c r="E466" s="8">
        <v>9999</v>
      </c>
      <c r="F466" s="2">
        <v>240</v>
      </c>
      <c r="G466" s="11">
        <v>584000</v>
      </c>
      <c r="H466" s="11">
        <v>584000</v>
      </c>
      <c r="I466" s="11"/>
      <c r="J466" s="11">
        <f t="shared" si="72"/>
        <v>0</v>
      </c>
      <c r="K466" s="11">
        <f t="shared" si="73"/>
        <v>0</v>
      </c>
    </row>
    <row r="467" spans="2:11" s="40" customFormat="1" ht="46.8">
      <c r="B467" s="6" t="s">
        <v>299</v>
      </c>
      <c r="C467" s="27">
        <v>13</v>
      </c>
      <c r="D467" s="7">
        <v>0</v>
      </c>
      <c r="E467" s="8">
        <v>0</v>
      </c>
      <c r="F467" s="2"/>
      <c r="G467" s="11">
        <f>G468+G472</f>
        <v>16898500</v>
      </c>
      <c r="H467" s="11">
        <f>H468+H472</f>
        <v>16898500</v>
      </c>
      <c r="I467" s="11">
        <f>I468+I472</f>
        <v>343292.87</v>
      </c>
      <c r="J467" s="11">
        <f t="shared" si="72"/>
        <v>2.0314990679646123</v>
      </c>
      <c r="K467" s="11">
        <f t="shared" si="73"/>
        <v>2.0314990679646123</v>
      </c>
    </row>
    <row r="468" spans="2:11" s="40" customFormat="1" ht="62.4">
      <c r="B468" s="6" t="s">
        <v>300</v>
      </c>
      <c r="C468" s="27">
        <v>13</v>
      </c>
      <c r="D468" s="7">
        <v>2</v>
      </c>
      <c r="E468" s="8">
        <v>0</v>
      </c>
      <c r="F468" s="2"/>
      <c r="G468" s="11">
        <f>G469</f>
        <v>16736500</v>
      </c>
      <c r="H468" s="11">
        <f>H469</f>
        <v>16736500</v>
      </c>
      <c r="I468" s="11">
        <f>I469</f>
        <v>343292.87</v>
      </c>
      <c r="J468" s="11">
        <f t="shared" si="72"/>
        <v>2.05116284766827</v>
      </c>
      <c r="K468" s="11">
        <f t="shared" si="73"/>
        <v>2.05116284766827</v>
      </c>
    </row>
    <row r="469" spans="2:11" s="40" customFormat="1" ht="93.6">
      <c r="B469" s="6" t="s">
        <v>301</v>
      </c>
      <c r="C469" s="27">
        <v>13</v>
      </c>
      <c r="D469" s="7">
        <v>2</v>
      </c>
      <c r="E469" s="8">
        <v>59</v>
      </c>
      <c r="F469" s="2"/>
      <c r="G469" s="11">
        <f t="shared" ref="G469:I470" si="83">G470</f>
        <v>16736500</v>
      </c>
      <c r="H469" s="11">
        <f t="shared" si="83"/>
        <v>16736500</v>
      </c>
      <c r="I469" s="11">
        <f t="shared" si="83"/>
        <v>343292.87</v>
      </c>
      <c r="J469" s="11">
        <f t="shared" si="72"/>
        <v>2.05116284766827</v>
      </c>
      <c r="K469" s="11">
        <f t="shared" si="73"/>
        <v>2.05116284766827</v>
      </c>
    </row>
    <row r="470" spans="2:11" s="40" customFormat="1" ht="31.2">
      <c r="B470" s="9" t="s">
        <v>123</v>
      </c>
      <c r="C470" s="27">
        <v>13</v>
      </c>
      <c r="D470" s="7">
        <v>2</v>
      </c>
      <c r="E470" s="8">
        <v>59</v>
      </c>
      <c r="F470" s="2">
        <v>600</v>
      </c>
      <c r="G470" s="11">
        <f t="shared" si="83"/>
        <v>16736500</v>
      </c>
      <c r="H470" s="11">
        <f t="shared" si="83"/>
        <v>16736500</v>
      </c>
      <c r="I470" s="11">
        <f t="shared" si="83"/>
        <v>343292.87</v>
      </c>
      <c r="J470" s="11">
        <f t="shared" si="72"/>
        <v>2.05116284766827</v>
      </c>
      <c r="K470" s="11">
        <f t="shared" si="73"/>
        <v>2.05116284766827</v>
      </c>
    </row>
    <row r="471" spans="2:11" s="40" customFormat="1" ht="15.6">
      <c r="B471" s="9" t="s">
        <v>124</v>
      </c>
      <c r="C471" s="27">
        <v>13</v>
      </c>
      <c r="D471" s="7">
        <v>2</v>
      </c>
      <c r="E471" s="8">
        <v>59</v>
      </c>
      <c r="F471" s="2">
        <v>610</v>
      </c>
      <c r="G471" s="11">
        <v>16736500</v>
      </c>
      <c r="H471" s="11">
        <v>16736500</v>
      </c>
      <c r="I471" s="11">
        <v>343292.87</v>
      </c>
      <c r="J471" s="11">
        <f t="shared" si="72"/>
        <v>2.05116284766827</v>
      </c>
      <c r="K471" s="11">
        <f t="shared" si="73"/>
        <v>2.05116284766827</v>
      </c>
    </row>
    <row r="472" spans="2:11" s="40" customFormat="1" ht="62.4">
      <c r="B472" s="6" t="s">
        <v>32</v>
      </c>
      <c r="C472" s="27">
        <v>13</v>
      </c>
      <c r="D472" s="7">
        <v>5</v>
      </c>
      <c r="E472" s="8">
        <v>0</v>
      </c>
      <c r="F472" s="2"/>
      <c r="G472" s="11">
        <f>G476+G473</f>
        <v>162000</v>
      </c>
      <c r="H472" s="11">
        <f>H476+H473</f>
        <v>162000</v>
      </c>
      <c r="I472" s="11">
        <f>I476+I473</f>
        <v>0</v>
      </c>
      <c r="J472" s="11">
        <f t="shared" ref="J472:J521" si="84">I472/G472*100</f>
        <v>0</v>
      </c>
      <c r="K472" s="11">
        <f t="shared" ref="K472:K521" si="85">I472/H472*100</f>
        <v>0</v>
      </c>
    </row>
    <row r="473" spans="2:11" s="40" customFormat="1" ht="105" customHeight="1">
      <c r="B473" s="6" t="s">
        <v>74</v>
      </c>
      <c r="C473" s="27">
        <v>13</v>
      </c>
      <c r="D473" s="7">
        <v>5</v>
      </c>
      <c r="E473" s="8">
        <v>7812</v>
      </c>
      <c r="F473" s="2"/>
      <c r="G473" s="11">
        <f t="shared" ref="G473:I474" si="86">G474</f>
        <v>73000</v>
      </c>
      <c r="H473" s="11">
        <f t="shared" si="86"/>
        <v>73000</v>
      </c>
      <c r="I473" s="11">
        <f t="shared" si="86"/>
        <v>0</v>
      </c>
      <c r="J473" s="11">
        <f t="shared" si="84"/>
        <v>0</v>
      </c>
      <c r="K473" s="11">
        <f t="shared" si="85"/>
        <v>0</v>
      </c>
    </row>
    <row r="474" spans="2:11" s="40" customFormat="1" ht="15.6">
      <c r="B474" s="9" t="s">
        <v>275</v>
      </c>
      <c r="C474" s="27">
        <v>13</v>
      </c>
      <c r="D474" s="7">
        <v>5</v>
      </c>
      <c r="E474" s="8">
        <v>7812</v>
      </c>
      <c r="F474" s="2">
        <v>800</v>
      </c>
      <c r="G474" s="11">
        <f t="shared" si="86"/>
        <v>73000</v>
      </c>
      <c r="H474" s="11">
        <f t="shared" si="86"/>
        <v>73000</v>
      </c>
      <c r="I474" s="11">
        <f t="shared" si="86"/>
        <v>0</v>
      </c>
      <c r="J474" s="11">
        <f t="shared" si="84"/>
        <v>0</v>
      </c>
      <c r="K474" s="11">
        <f t="shared" si="85"/>
        <v>0</v>
      </c>
    </row>
    <row r="475" spans="2:11" s="40" customFormat="1" ht="46.8">
      <c r="B475" s="9" t="s">
        <v>14</v>
      </c>
      <c r="C475" s="27">
        <v>13</v>
      </c>
      <c r="D475" s="7">
        <v>5</v>
      </c>
      <c r="E475" s="8">
        <v>7812</v>
      </c>
      <c r="F475" s="1">
        <v>810</v>
      </c>
      <c r="G475" s="11">
        <v>73000</v>
      </c>
      <c r="H475" s="11">
        <v>73000</v>
      </c>
      <c r="I475" s="11"/>
      <c r="J475" s="11">
        <f t="shared" si="84"/>
        <v>0</v>
      </c>
      <c r="K475" s="11">
        <f t="shared" si="85"/>
        <v>0</v>
      </c>
    </row>
    <row r="476" spans="2:11" s="40" customFormat="1" ht="91.2" customHeight="1">
      <c r="B476" s="9" t="s">
        <v>33</v>
      </c>
      <c r="C476" s="27">
        <v>13</v>
      </c>
      <c r="D476" s="7">
        <v>5</v>
      </c>
      <c r="E476" s="8">
        <v>9999</v>
      </c>
      <c r="F476" s="1"/>
      <c r="G476" s="11">
        <f>G477</f>
        <v>89000</v>
      </c>
      <c r="H476" s="11">
        <f>H477</f>
        <v>89000</v>
      </c>
      <c r="I476" s="11"/>
      <c r="J476" s="11"/>
      <c r="K476" s="11"/>
    </row>
    <row r="477" spans="2:11" s="40" customFormat="1" ht="31.2">
      <c r="B477" s="9" t="s">
        <v>128</v>
      </c>
      <c r="C477" s="27">
        <v>13</v>
      </c>
      <c r="D477" s="7">
        <v>5</v>
      </c>
      <c r="E477" s="8">
        <v>9999</v>
      </c>
      <c r="F477" s="1">
        <v>200</v>
      </c>
      <c r="G477" s="11">
        <f>G478</f>
        <v>89000</v>
      </c>
      <c r="H477" s="11">
        <f>H478</f>
        <v>89000</v>
      </c>
      <c r="I477" s="11"/>
      <c r="J477" s="11"/>
      <c r="K477" s="11"/>
    </row>
    <row r="478" spans="2:11" s="40" customFormat="1" ht="31.2">
      <c r="B478" s="9" t="s">
        <v>129</v>
      </c>
      <c r="C478" s="27">
        <v>13</v>
      </c>
      <c r="D478" s="7">
        <v>5</v>
      </c>
      <c r="E478" s="8">
        <v>9999</v>
      </c>
      <c r="F478" s="1">
        <v>240</v>
      </c>
      <c r="G478" s="11">
        <v>89000</v>
      </c>
      <c r="H478" s="11">
        <v>89000</v>
      </c>
      <c r="I478" s="11"/>
      <c r="J478" s="11"/>
      <c r="K478" s="11"/>
    </row>
    <row r="479" spans="2:11" s="40" customFormat="1" ht="46.8">
      <c r="B479" s="6" t="s">
        <v>295</v>
      </c>
      <c r="C479" s="27">
        <v>14</v>
      </c>
      <c r="D479" s="7">
        <v>0</v>
      </c>
      <c r="E479" s="8">
        <v>0</v>
      </c>
      <c r="F479" s="2"/>
      <c r="G479" s="11">
        <f>G480+G484</f>
        <v>2987800</v>
      </c>
      <c r="H479" s="11">
        <f>H480+H484</f>
        <v>2987800</v>
      </c>
      <c r="I479" s="11">
        <f>I480+I484</f>
        <v>38500</v>
      </c>
      <c r="J479" s="11">
        <f t="shared" si="84"/>
        <v>1.288573532364951</v>
      </c>
      <c r="K479" s="11">
        <f t="shared" si="85"/>
        <v>1.288573532364951</v>
      </c>
    </row>
    <row r="480" spans="2:11" s="40" customFormat="1" ht="78">
      <c r="B480" s="6" t="s">
        <v>26</v>
      </c>
      <c r="C480" s="27">
        <v>14</v>
      </c>
      <c r="D480" s="7">
        <v>1</v>
      </c>
      <c r="E480" s="8">
        <v>0</v>
      </c>
      <c r="F480" s="2"/>
      <c r="G480" s="11">
        <f t="shared" ref="G480:I482" si="87">G481</f>
        <v>2967800</v>
      </c>
      <c r="H480" s="11">
        <f t="shared" si="87"/>
        <v>2967800</v>
      </c>
      <c r="I480" s="11">
        <f t="shared" si="87"/>
        <v>38500</v>
      </c>
      <c r="J480" s="11">
        <f t="shared" si="84"/>
        <v>1.2972572275759824</v>
      </c>
      <c r="K480" s="11">
        <f t="shared" si="85"/>
        <v>1.2972572275759824</v>
      </c>
    </row>
    <row r="481" spans="2:11" s="40" customFormat="1" ht="93.6">
      <c r="B481" s="6" t="s">
        <v>27</v>
      </c>
      <c r="C481" s="27">
        <v>14</v>
      </c>
      <c r="D481" s="7">
        <v>1</v>
      </c>
      <c r="E481" s="8">
        <v>2118</v>
      </c>
      <c r="F481" s="2"/>
      <c r="G481" s="11">
        <f t="shared" si="87"/>
        <v>2967800</v>
      </c>
      <c r="H481" s="11">
        <f t="shared" si="87"/>
        <v>2967800</v>
      </c>
      <c r="I481" s="11">
        <f t="shared" si="87"/>
        <v>38500</v>
      </c>
      <c r="J481" s="11">
        <f t="shared" si="84"/>
        <v>1.2972572275759824</v>
      </c>
      <c r="K481" s="11">
        <f t="shared" si="85"/>
        <v>1.2972572275759824</v>
      </c>
    </row>
    <row r="482" spans="2:11" s="40" customFormat="1" ht="31.2">
      <c r="B482" s="9" t="s">
        <v>128</v>
      </c>
      <c r="C482" s="27">
        <v>14</v>
      </c>
      <c r="D482" s="7">
        <v>1</v>
      </c>
      <c r="E482" s="8">
        <v>2118</v>
      </c>
      <c r="F482" s="2">
        <v>200</v>
      </c>
      <c r="G482" s="11">
        <f t="shared" si="87"/>
        <v>2967800</v>
      </c>
      <c r="H482" s="11">
        <f t="shared" si="87"/>
        <v>2967800</v>
      </c>
      <c r="I482" s="11">
        <f t="shared" si="87"/>
        <v>38500</v>
      </c>
      <c r="J482" s="11">
        <f t="shared" si="84"/>
        <v>1.2972572275759824</v>
      </c>
      <c r="K482" s="11">
        <f t="shared" si="85"/>
        <v>1.2972572275759824</v>
      </c>
    </row>
    <row r="483" spans="2:11" s="40" customFormat="1" ht="31.2">
      <c r="B483" s="9" t="s">
        <v>129</v>
      </c>
      <c r="C483" s="27">
        <v>14</v>
      </c>
      <c r="D483" s="7">
        <v>1</v>
      </c>
      <c r="E483" s="8">
        <v>2118</v>
      </c>
      <c r="F483" s="2">
        <v>240</v>
      </c>
      <c r="G483" s="11">
        <v>2967800</v>
      </c>
      <c r="H483" s="11">
        <v>2967800</v>
      </c>
      <c r="I483" s="11">
        <v>38500</v>
      </c>
      <c r="J483" s="11">
        <f t="shared" si="84"/>
        <v>1.2972572275759824</v>
      </c>
      <c r="K483" s="11">
        <f t="shared" si="85"/>
        <v>1.2972572275759824</v>
      </c>
    </row>
    <row r="484" spans="2:11" s="40" customFormat="1" ht="62.4">
      <c r="B484" s="6" t="s">
        <v>28</v>
      </c>
      <c r="C484" s="27">
        <v>14</v>
      </c>
      <c r="D484" s="7">
        <v>2</v>
      </c>
      <c r="E484" s="8">
        <v>0</v>
      </c>
      <c r="F484" s="2"/>
      <c r="G484" s="11">
        <f t="shared" ref="G484:I486" si="88">G485</f>
        <v>20000</v>
      </c>
      <c r="H484" s="11">
        <f t="shared" si="88"/>
        <v>20000</v>
      </c>
      <c r="I484" s="11">
        <f t="shared" si="88"/>
        <v>0</v>
      </c>
      <c r="J484" s="11">
        <f t="shared" si="84"/>
        <v>0</v>
      </c>
      <c r="K484" s="11">
        <f t="shared" si="85"/>
        <v>0</v>
      </c>
    </row>
    <row r="485" spans="2:11" s="40" customFormat="1" ht="78">
      <c r="B485" s="6" t="s">
        <v>29</v>
      </c>
      <c r="C485" s="27">
        <v>14</v>
      </c>
      <c r="D485" s="7">
        <v>2</v>
      </c>
      <c r="E485" s="8">
        <v>2118</v>
      </c>
      <c r="F485" s="2"/>
      <c r="G485" s="11">
        <f t="shared" si="88"/>
        <v>20000</v>
      </c>
      <c r="H485" s="11">
        <f t="shared" si="88"/>
        <v>20000</v>
      </c>
      <c r="I485" s="11">
        <f t="shared" si="88"/>
        <v>0</v>
      </c>
      <c r="J485" s="11">
        <f t="shared" si="84"/>
        <v>0</v>
      </c>
      <c r="K485" s="11">
        <f t="shared" si="85"/>
        <v>0</v>
      </c>
    </row>
    <row r="486" spans="2:11" s="40" customFormat="1" ht="31.2">
      <c r="B486" s="9" t="s">
        <v>128</v>
      </c>
      <c r="C486" s="27">
        <v>14</v>
      </c>
      <c r="D486" s="7">
        <v>2</v>
      </c>
      <c r="E486" s="8">
        <v>2118</v>
      </c>
      <c r="F486" s="2">
        <v>200</v>
      </c>
      <c r="G486" s="11">
        <f t="shared" si="88"/>
        <v>20000</v>
      </c>
      <c r="H486" s="11">
        <f t="shared" si="88"/>
        <v>20000</v>
      </c>
      <c r="I486" s="11">
        <f t="shared" si="88"/>
        <v>0</v>
      </c>
      <c r="J486" s="11">
        <f t="shared" si="84"/>
        <v>0</v>
      </c>
      <c r="K486" s="11">
        <f t="shared" si="85"/>
        <v>0</v>
      </c>
    </row>
    <row r="487" spans="2:11" s="40" customFormat="1" ht="31.2">
      <c r="B487" s="9" t="s">
        <v>129</v>
      </c>
      <c r="C487" s="27">
        <v>14</v>
      </c>
      <c r="D487" s="7">
        <v>2</v>
      </c>
      <c r="E487" s="8">
        <v>2118</v>
      </c>
      <c r="F487" s="2">
        <v>240</v>
      </c>
      <c r="G487" s="11">
        <v>20000</v>
      </c>
      <c r="H487" s="11">
        <v>20000</v>
      </c>
      <c r="I487" s="11"/>
      <c r="J487" s="11">
        <f t="shared" si="84"/>
        <v>0</v>
      </c>
      <c r="K487" s="11">
        <f t="shared" si="85"/>
        <v>0</v>
      </c>
    </row>
    <row r="488" spans="2:11" s="40" customFormat="1" ht="46.8">
      <c r="B488" s="6" t="s">
        <v>30</v>
      </c>
      <c r="C488" s="27">
        <v>15</v>
      </c>
      <c r="D488" s="7">
        <v>0</v>
      </c>
      <c r="E488" s="8">
        <v>0</v>
      </c>
      <c r="F488" s="2"/>
      <c r="G488" s="11">
        <f>G489+G496</f>
        <v>150141600</v>
      </c>
      <c r="H488" s="11">
        <f>H489+H496</f>
        <v>150141600</v>
      </c>
      <c r="I488" s="11">
        <f>I489+I496</f>
        <v>10216000</v>
      </c>
      <c r="J488" s="11">
        <f t="shared" si="84"/>
        <v>6.8042434608396345</v>
      </c>
      <c r="K488" s="11">
        <f t="shared" si="85"/>
        <v>6.8042434608396345</v>
      </c>
    </row>
    <row r="489" spans="2:11" s="40" customFormat="1" ht="46.8">
      <c r="B489" s="6" t="s">
        <v>31</v>
      </c>
      <c r="C489" s="27">
        <v>15</v>
      </c>
      <c r="D489" s="7">
        <v>2</v>
      </c>
      <c r="E489" s="8">
        <v>0</v>
      </c>
      <c r="F489" s="2"/>
      <c r="G489" s="11">
        <f>G493+G490</f>
        <v>58983000</v>
      </c>
      <c r="H489" s="11">
        <f>H493+H490</f>
        <v>58983000</v>
      </c>
      <c r="I489" s="11">
        <f>I493+I490</f>
        <v>10216000</v>
      </c>
      <c r="J489" s="11">
        <f t="shared" si="84"/>
        <v>17.320244816303003</v>
      </c>
      <c r="K489" s="11">
        <f t="shared" si="85"/>
        <v>17.320244816303003</v>
      </c>
    </row>
    <row r="490" spans="2:11" s="40" customFormat="1" ht="70.2" hidden="1" customHeight="1">
      <c r="B490" s="6" t="s">
        <v>219</v>
      </c>
      <c r="C490" s="27">
        <v>15</v>
      </c>
      <c r="D490" s="7">
        <v>2</v>
      </c>
      <c r="E490" s="8">
        <v>2127</v>
      </c>
      <c r="F490" s="2"/>
      <c r="G490" s="11">
        <f t="shared" ref="G490:I491" si="89">G491</f>
        <v>0</v>
      </c>
      <c r="H490" s="11">
        <f t="shared" si="89"/>
        <v>0</v>
      </c>
      <c r="I490" s="11">
        <f t="shared" si="89"/>
        <v>0</v>
      </c>
      <c r="J490" s="11"/>
      <c r="K490" s="11" t="e">
        <f t="shared" si="85"/>
        <v>#DIV/0!</v>
      </c>
    </row>
    <row r="491" spans="2:11" s="40" customFormat="1" ht="31.2" hidden="1">
      <c r="B491" s="9" t="s">
        <v>128</v>
      </c>
      <c r="C491" s="27">
        <v>15</v>
      </c>
      <c r="D491" s="7">
        <v>2</v>
      </c>
      <c r="E491" s="8">
        <v>2127</v>
      </c>
      <c r="F491" s="2">
        <v>200</v>
      </c>
      <c r="G491" s="11">
        <f t="shared" si="89"/>
        <v>0</v>
      </c>
      <c r="H491" s="11">
        <f t="shared" si="89"/>
        <v>0</v>
      </c>
      <c r="I491" s="11">
        <f t="shared" si="89"/>
        <v>0</v>
      </c>
      <c r="J491" s="11"/>
      <c r="K491" s="11" t="e">
        <f t="shared" si="85"/>
        <v>#DIV/0!</v>
      </c>
    </row>
    <row r="492" spans="2:11" s="40" customFormat="1" ht="31.2" hidden="1">
      <c r="B492" s="9" t="s">
        <v>129</v>
      </c>
      <c r="C492" s="27">
        <v>15</v>
      </c>
      <c r="D492" s="7">
        <v>2</v>
      </c>
      <c r="E492" s="8">
        <v>2127</v>
      </c>
      <c r="F492" s="2">
        <v>240</v>
      </c>
      <c r="G492" s="11"/>
      <c r="H492" s="11"/>
      <c r="I492" s="11"/>
      <c r="J492" s="11"/>
      <c r="K492" s="11" t="e">
        <f t="shared" si="85"/>
        <v>#DIV/0!</v>
      </c>
    </row>
    <row r="493" spans="2:11" s="40" customFormat="1" ht="84" customHeight="1">
      <c r="B493" s="6" t="s">
        <v>75</v>
      </c>
      <c r="C493" s="27">
        <v>15</v>
      </c>
      <c r="D493" s="7">
        <v>2</v>
      </c>
      <c r="E493" s="8">
        <v>7812</v>
      </c>
      <c r="F493" s="2"/>
      <c r="G493" s="11">
        <f t="shared" ref="G493:I494" si="90">G494</f>
        <v>58983000</v>
      </c>
      <c r="H493" s="11">
        <f t="shared" si="90"/>
        <v>58983000</v>
      </c>
      <c r="I493" s="11">
        <f t="shared" si="90"/>
        <v>10216000</v>
      </c>
      <c r="J493" s="11">
        <f t="shared" si="84"/>
        <v>17.320244816303003</v>
      </c>
      <c r="K493" s="11">
        <f t="shared" si="85"/>
        <v>17.320244816303003</v>
      </c>
    </row>
    <row r="494" spans="2:11" s="40" customFormat="1" ht="15.6">
      <c r="B494" s="9" t="s">
        <v>275</v>
      </c>
      <c r="C494" s="27">
        <v>15</v>
      </c>
      <c r="D494" s="7">
        <v>2</v>
      </c>
      <c r="E494" s="8">
        <v>7812</v>
      </c>
      <c r="F494" s="2">
        <v>800</v>
      </c>
      <c r="G494" s="11">
        <f t="shared" si="90"/>
        <v>58983000</v>
      </c>
      <c r="H494" s="11">
        <f t="shared" si="90"/>
        <v>58983000</v>
      </c>
      <c r="I494" s="11">
        <f t="shared" si="90"/>
        <v>10216000</v>
      </c>
      <c r="J494" s="11">
        <f t="shared" si="84"/>
        <v>17.320244816303003</v>
      </c>
      <c r="K494" s="11">
        <f t="shared" si="85"/>
        <v>17.320244816303003</v>
      </c>
    </row>
    <row r="495" spans="2:11" s="40" customFormat="1" ht="46.8">
      <c r="B495" s="9" t="s">
        <v>14</v>
      </c>
      <c r="C495" s="27">
        <v>15</v>
      </c>
      <c r="D495" s="7">
        <v>2</v>
      </c>
      <c r="E495" s="8">
        <v>7812</v>
      </c>
      <c r="F495" s="1">
        <v>810</v>
      </c>
      <c r="G495" s="11">
        <v>58983000</v>
      </c>
      <c r="H495" s="11">
        <v>58983000</v>
      </c>
      <c r="I495" s="11">
        <v>10216000</v>
      </c>
      <c r="J495" s="11">
        <f t="shared" si="84"/>
        <v>17.320244816303003</v>
      </c>
      <c r="K495" s="11">
        <f t="shared" si="85"/>
        <v>17.320244816303003</v>
      </c>
    </row>
    <row r="496" spans="2:11" s="40" customFormat="1" ht="46.8">
      <c r="B496" s="6" t="s">
        <v>227</v>
      </c>
      <c r="C496" s="27">
        <v>15</v>
      </c>
      <c r="D496" s="7">
        <v>3</v>
      </c>
      <c r="E496" s="8">
        <v>0</v>
      </c>
      <c r="F496" s="2"/>
      <c r="G496" s="11">
        <f>G497+G500+G503</f>
        <v>91158600</v>
      </c>
      <c r="H496" s="11">
        <f>H497+H500+H503</f>
        <v>91158600</v>
      </c>
      <c r="I496" s="11">
        <f>I497+I500+I503</f>
        <v>0</v>
      </c>
      <c r="J496" s="11">
        <f t="shared" si="84"/>
        <v>0</v>
      </c>
      <c r="K496" s="11">
        <f t="shared" si="85"/>
        <v>0</v>
      </c>
    </row>
    <row r="497" spans="2:11" s="40" customFormat="1" ht="78">
      <c r="B497" s="6" t="s">
        <v>228</v>
      </c>
      <c r="C497" s="27">
        <v>15</v>
      </c>
      <c r="D497" s="7">
        <v>3</v>
      </c>
      <c r="E497" s="8">
        <v>2119</v>
      </c>
      <c r="F497" s="2"/>
      <c r="G497" s="11">
        <f t="shared" ref="G497:I498" si="91">G498</f>
        <v>2468800</v>
      </c>
      <c r="H497" s="11">
        <f t="shared" si="91"/>
        <v>2468800</v>
      </c>
      <c r="I497" s="11">
        <f t="shared" si="91"/>
        <v>0</v>
      </c>
      <c r="J497" s="11">
        <f t="shared" si="84"/>
        <v>0</v>
      </c>
      <c r="K497" s="11">
        <f t="shared" si="85"/>
        <v>0</v>
      </c>
    </row>
    <row r="498" spans="2:11" s="40" customFormat="1" ht="31.2">
      <c r="B498" s="9" t="s">
        <v>128</v>
      </c>
      <c r="C498" s="27">
        <v>15</v>
      </c>
      <c r="D498" s="7">
        <v>3</v>
      </c>
      <c r="E498" s="8">
        <v>2119</v>
      </c>
      <c r="F498" s="2">
        <v>200</v>
      </c>
      <c r="G498" s="11">
        <f t="shared" si="91"/>
        <v>2468800</v>
      </c>
      <c r="H498" s="11">
        <f t="shared" si="91"/>
        <v>2468800</v>
      </c>
      <c r="I498" s="11">
        <f t="shared" si="91"/>
        <v>0</v>
      </c>
      <c r="J498" s="11">
        <f t="shared" si="84"/>
        <v>0</v>
      </c>
      <c r="K498" s="11">
        <f t="shared" si="85"/>
        <v>0</v>
      </c>
    </row>
    <row r="499" spans="2:11" s="40" customFormat="1" ht="31.2">
      <c r="B499" s="9" t="s">
        <v>129</v>
      </c>
      <c r="C499" s="27">
        <v>15</v>
      </c>
      <c r="D499" s="7">
        <v>3</v>
      </c>
      <c r="E499" s="8">
        <v>2119</v>
      </c>
      <c r="F499" s="2">
        <v>240</v>
      </c>
      <c r="G499" s="11">
        <v>2468800</v>
      </c>
      <c r="H499" s="11">
        <v>2468800</v>
      </c>
      <c r="I499" s="11"/>
      <c r="J499" s="11">
        <f t="shared" si="84"/>
        <v>0</v>
      </c>
      <c r="K499" s="11">
        <f t="shared" si="85"/>
        <v>0</v>
      </c>
    </row>
    <row r="500" spans="2:11" s="40" customFormat="1" ht="93.6">
      <c r="B500" s="6" t="s">
        <v>229</v>
      </c>
      <c r="C500" s="27">
        <v>15</v>
      </c>
      <c r="D500" s="7">
        <v>3</v>
      </c>
      <c r="E500" s="8">
        <v>5419</v>
      </c>
      <c r="F500" s="2"/>
      <c r="G500" s="11">
        <f t="shared" ref="G500:I501" si="92">G501</f>
        <v>46908500</v>
      </c>
      <c r="H500" s="11">
        <f t="shared" si="92"/>
        <v>46908500</v>
      </c>
      <c r="I500" s="11">
        <f t="shared" si="92"/>
        <v>0</v>
      </c>
      <c r="J500" s="11">
        <f t="shared" si="84"/>
        <v>0</v>
      </c>
      <c r="K500" s="11">
        <f t="shared" si="85"/>
        <v>0</v>
      </c>
    </row>
    <row r="501" spans="2:11" s="40" customFormat="1" ht="31.2">
      <c r="B501" s="9" t="s">
        <v>128</v>
      </c>
      <c r="C501" s="27">
        <v>15</v>
      </c>
      <c r="D501" s="7">
        <v>3</v>
      </c>
      <c r="E501" s="8">
        <v>5419</v>
      </c>
      <c r="F501" s="2">
        <v>200</v>
      </c>
      <c r="G501" s="11">
        <f t="shared" si="92"/>
        <v>46908500</v>
      </c>
      <c r="H501" s="11">
        <f t="shared" si="92"/>
        <v>46908500</v>
      </c>
      <c r="I501" s="11">
        <f t="shared" si="92"/>
        <v>0</v>
      </c>
      <c r="J501" s="11">
        <f t="shared" si="84"/>
        <v>0</v>
      </c>
      <c r="K501" s="11">
        <f t="shared" si="85"/>
        <v>0</v>
      </c>
    </row>
    <row r="502" spans="2:11" s="40" customFormat="1" ht="31.2">
      <c r="B502" s="9" t="s">
        <v>129</v>
      </c>
      <c r="C502" s="27">
        <v>15</v>
      </c>
      <c r="D502" s="7">
        <v>3</v>
      </c>
      <c r="E502" s="8">
        <v>5419</v>
      </c>
      <c r="F502" s="2">
        <v>240</v>
      </c>
      <c r="G502" s="11">
        <v>46908500</v>
      </c>
      <c r="H502" s="11">
        <v>46908500</v>
      </c>
      <c r="I502" s="11"/>
      <c r="J502" s="11">
        <f t="shared" si="84"/>
        <v>0</v>
      </c>
      <c r="K502" s="11">
        <f t="shared" si="85"/>
        <v>0</v>
      </c>
    </row>
    <row r="503" spans="2:11" s="40" customFormat="1" ht="81" customHeight="1">
      <c r="B503" s="6" t="s">
        <v>76</v>
      </c>
      <c r="C503" s="27">
        <v>15</v>
      </c>
      <c r="D503" s="7">
        <v>3</v>
      </c>
      <c r="E503" s="8">
        <v>7812</v>
      </c>
      <c r="F503" s="2"/>
      <c r="G503" s="11">
        <f t="shared" ref="G503:I504" si="93">G504</f>
        <v>41781300</v>
      </c>
      <c r="H503" s="11">
        <f t="shared" si="93"/>
        <v>41781300</v>
      </c>
      <c r="I503" s="11">
        <f t="shared" si="93"/>
        <v>0</v>
      </c>
      <c r="J503" s="11">
        <f t="shared" si="84"/>
        <v>0</v>
      </c>
      <c r="K503" s="11">
        <f t="shared" si="85"/>
        <v>0</v>
      </c>
    </row>
    <row r="504" spans="2:11" s="40" customFormat="1" ht="15.6">
      <c r="B504" s="9" t="s">
        <v>275</v>
      </c>
      <c r="C504" s="27">
        <v>15</v>
      </c>
      <c r="D504" s="7">
        <v>3</v>
      </c>
      <c r="E504" s="8">
        <v>7812</v>
      </c>
      <c r="F504" s="2">
        <v>800</v>
      </c>
      <c r="G504" s="11">
        <f t="shared" si="93"/>
        <v>41781300</v>
      </c>
      <c r="H504" s="11">
        <f t="shared" si="93"/>
        <v>41781300</v>
      </c>
      <c r="I504" s="11">
        <f t="shared" si="93"/>
        <v>0</v>
      </c>
      <c r="J504" s="11">
        <f t="shared" si="84"/>
        <v>0</v>
      </c>
      <c r="K504" s="11">
        <f t="shared" si="85"/>
        <v>0</v>
      </c>
    </row>
    <row r="505" spans="2:11" s="40" customFormat="1" ht="46.8">
      <c r="B505" s="9" t="s">
        <v>14</v>
      </c>
      <c r="C505" s="27">
        <v>15</v>
      </c>
      <c r="D505" s="7">
        <v>3</v>
      </c>
      <c r="E505" s="8">
        <v>7812</v>
      </c>
      <c r="F505" s="1">
        <v>810</v>
      </c>
      <c r="G505" s="11">
        <v>41781300</v>
      </c>
      <c r="H505" s="11">
        <v>41781300</v>
      </c>
      <c r="I505" s="11"/>
      <c r="J505" s="11">
        <f t="shared" si="84"/>
        <v>0</v>
      </c>
      <c r="K505" s="11">
        <f t="shared" si="85"/>
        <v>0</v>
      </c>
    </row>
    <row r="506" spans="2:11" s="40" customFormat="1" ht="46.8">
      <c r="B506" s="6" t="s">
        <v>230</v>
      </c>
      <c r="C506" s="27">
        <v>16</v>
      </c>
      <c r="D506" s="7">
        <v>0</v>
      </c>
      <c r="E506" s="8">
        <v>0</v>
      </c>
      <c r="F506" s="2"/>
      <c r="G506" s="11">
        <f t="shared" ref="G506:I509" si="94">G507</f>
        <v>21898000</v>
      </c>
      <c r="H506" s="11">
        <f t="shared" si="94"/>
        <v>21898000</v>
      </c>
      <c r="I506" s="11">
        <f t="shared" si="94"/>
        <v>0</v>
      </c>
      <c r="J506" s="11">
        <f t="shared" si="84"/>
        <v>0</v>
      </c>
      <c r="K506" s="11">
        <f t="shared" si="85"/>
        <v>0</v>
      </c>
    </row>
    <row r="507" spans="2:11" s="40" customFormat="1" ht="62.4">
      <c r="B507" s="6" t="s">
        <v>236</v>
      </c>
      <c r="C507" s="27">
        <v>16</v>
      </c>
      <c r="D507" s="7">
        <v>2</v>
      </c>
      <c r="E507" s="8">
        <v>0</v>
      </c>
      <c r="F507" s="2"/>
      <c r="G507" s="11">
        <f t="shared" si="94"/>
        <v>21898000</v>
      </c>
      <c r="H507" s="11">
        <f t="shared" si="94"/>
        <v>21898000</v>
      </c>
      <c r="I507" s="11">
        <f t="shared" si="94"/>
        <v>0</v>
      </c>
      <c r="J507" s="11">
        <f t="shared" si="84"/>
        <v>0</v>
      </c>
      <c r="K507" s="11">
        <f t="shared" si="85"/>
        <v>0</v>
      </c>
    </row>
    <row r="508" spans="2:11" s="40" customFormat="1" ht="78">
      <c r="B508" s="6" t="s">
        <v>237</v>
      </c>
      <c r="C508" s="27">
        <v>16</v>
      </c>
      <c r="D508" s="7">
        <v>2</v>
      </c>
      <c r="E508" s="8">
        <v>2841</v>
      </c>
      <c r="F508" s="2"/>
      <c r="G508" s="11">
        <f t="shared" si="94"/>
        <v>21898000</v>
      </c>
      <c r="H508" s="11">
        <f t="shared" si="94"/>
        <v>21898000</v>
      </c>
      <c r="I508" s="11">
        <f t="shared" si="94"/>
        <v>0</v>
      </c>
      <c r="J508" s="11">
        <f t="shared" si="84"/>
        <v>0</v>
      </c>
      <c r="K508" s="11">
        <f t="shared" si="85"/>
        <v>0</v>
      </c>
    </row>
    <row r="509" spans="2:11" s="40" customFormat="1" ht="15.6">
      <c r="B509" s="9" t="s">
        <v>275</v>
      </c>
      <c r="C509" s="27">
        <v>16</v>
      </c>
      <c r="D509" s="7">
        <v>2</v>
      </c>
      <c r="E509" s="8">
        <v>2841</v>
      </c>
      <c r="F509" s="2">
        <v>800</v>
      </c>
      <c r="G509" s="11">
        <f t="shared" si="94"/>
        <v>21898000</v>
      </c>
      <c r="H509" s="11">
        <f t="shared" si="94"/>
        <v>21898000</v>
      </c>
      <c r="I509" s="11">
        <f t="shared" si="94"/>
        <v>0</v>
      </c>
      <c r="J509" s="11">
        <f t="shared" si="84"/>
        <v>0</v>
      </c>
      <c r="K509" s="11">
        <f t="shared" si="85"/>
        <v>0</v>
      </c>
    </row>
    <row r="510" spans="2:11" s="40" customFormat="1" ht="46.8">
      <c r="B510" s="9" t="s">
        <v>238</v>
      </c>
      <c r="C510" s="27">
        <v>16</v>
      </c>
      <c r="D510" s="7">
        <v>2</v>
      </c>
      <c r="E510" s="8">
        <v>2841</v>
      </c>
      <c r="F510" s="2">
        <v>840</v>
      </c>
      <c r="G510" s="11">
        <v>21898000</v>
      </c>
      <c r="H510" s="11">
        <v>21898000</v>
      </c>
      <c r="I510" s="11"/>
      <c r="J510" s="11">
        <f t="shared" si="84"/>
        <v>0</v>
      </c>
      <c r="K510" s="11">
        <f t="shared" si="85"/>
        <v>0</v>
      </c>
    </row>
    <row r="511" spans="2:11" s="40" customFormat="1" ht="46.8">
      <c r="B511" s="6" t="s">
        <v>239</v>
      </c>
      <c r="C511" s="27">
        <v>17</v>
      </c>
      <c r="D511" s="7">
        <v>0</v>
      </c>
      <c r="E511" s="8">
        <v>0</v>
      </c>
      <c r="F511" s="2"/>
      <c r="G511" s="11">
        <f>G512+G519</f>
        <v>27134100</v>
      </c>
      <c r="H511" s="11">
        <f>H512+H519</f>
        <v>27134100</v>
      </c>
      <c r="I511" s="11">
        <f>I512+I519</f>
        <v>747234.48</v>
      </c>
      <c r="J511" s="11">
        <f t="shared" si="84"/>
        <v>2.7538576182736851</v>
      </c>
      <c r="K511" s="11">
        <f t="shared" si="85"/>
        <v>2.7538576182736851</v>
      </c>
    </row>
    <row r="512" spans="2:11" s="40" customFormat="1" ht="93.6">
      <c r="B512" s="6" t="s">
        <v>185</v>
      </c>
      <c r="C512" s="27">
        <v>17</v>
      </c>
      <c r="D512" s="7">
        <v>1</v>
      </c>
      <c r="E512" s="8">
        <v>0</v>
      </c>
      <c r="F512" s="2"/>
      <c r="G512" s="11">
        <f>G516+G513</f>
        <v>1392500</v>
      </c>
      <c r="H512" s="11">
        <f>H516+H513</f>
        <v>1392500</v>
      </c>
      <c r="I512" s="11">
        <f>I516+I513</f>
        <v>0</v>
      </c>
      <c r="J512" s="11">
        <f t="shared" si="84"/>
        <v>0</v>
      </c>
      <c r="K512" s="11">
        <f t="shared" si="85"/>
        <v>0</v>
      </c>
    </row>
    <row r="513" spans="2:11" s="40" customFormat="1" ht="124.8">
      <c r="B513" s="6" t="s">
        <v>114</v>
      </c>
      <c r="C513" s="27">
        <v>17</v>
      </c>
      <c r="D513" s="7">
        <v>1</v>
      </c>
      <c r="E513" s="8">
        <v>7901</v>
      </c>
      <c r="F513" s="2"/>
      <c r="G513" s="11">
        <f t="shared" ref="G513:I514" si="95">G514</f>
        <v>1343100</v>
      </c>
      <c r="H513" s="11">
        <f t="shared" si="95"/>
        <v>1343100</v>
      </c>
      <c r="I513" s="11">
        <f t="shared" si="95"/>
        <v>0</v>
      </c>
      <c r="J513" s="11">
        <f t="shared" si="84"/>
        <v>0</v>
      </c>
      <c r="K513" s="11">
        <f t="shared" si="85"/>
        <v>0</v>
      </c>
    </row>
    <row r="514" spans="2:11" s="40" customFormat="1" ht="31.2">
      <c r="B514" s="9" t="s">
        <v>123</v>
      </c>
      <c r="C514" s="27">
        <v>17</v>
      </c>
      <c r="D514" s="7">
        <v>1</v>
      </c>
      <c r="E514" s="8">
        <v>7901</v>
      </c>
      <c r="F514" s="2">
        <v>600</v>
      </c>
      <c r="G514" s="11">
        <f t="shared" si="95"/>
        <v>1343100</v>
      </c>
      <c r="H514" s="11">
        <f t="shared" si="95"/>
        <v>1343100</v>
      </c>
      <c r="I514" s="11">
        <f t="shared" si="95"/>
        <v>0</v>
      </c>
      <c r="J514" s="11">
        <f t="shared" si="84"/>
        <v>0</v>
      </c>
      <c r="K514" s="11">
        <f t="shared" si="85"/>
        <v>0</v>
      </c>
    </row>
    <row r="515" spans="2:11" s="40" customFormat="1" ht="31.2">
      <c r="B515" s="9" t="s">
        <v>113</v>
      </c>
      <c r="C515" s="27">
        <v>17</v>
      </c>
      <c r="D515" s="7">
        <v>1</v>
      </c>
      <c r="E515" s="8">
        <v>7901</v>
      </c>
      <c r="F515" s="1">
        <v>630</v>
      </c>
      <c r="G515" s="11">
        <v>1343100</v>
      </c>
      <c r="H515" s="11">
        <v>1343100</v>
      </c>
      <c r="I515" s="11"/>
      <c r="J515" s="11">
        <f t="shared" si="84"/>
        <v>0</v>
      </c>
      <c r="K515" s="11">
        <f t="shared" si="85"/>
        <v>0</v>
      </c>
    </row>
    <row r="516" spans="2:11" s="40" customFormat="1" ht="125.4" customHeight="1">
      <c r="B516" s="9" t="s">
        <v>186</v>
      </c>
      <c r="C516" s="27">
        <v>17</v>
      </c>
      <c r="D516" s="7">
        <v>1</v>
      </c>
      <c r="E516" s="8">
        <v>9999</v>
      </c>
      <c r="F516" s="1"/>
      <c r="G516" s="11">
        <f>G517</f>
        <v>49400</v>
      </c>
      <c r="H516" s="11">
        <f>H517</f>
        <v>49400</v>
      </c>
      <c r="I516" s="11"/>
      <c r="J516" s="11"/>
      <c r="K516" s="11"/>
    </row>
    <row r="517" spans="2:11" s="40" customFormat="1" ht="31.2">
      <c r="B517" s="9" t="s">
        <v>128</v>
      </c>
      <c r="C517" s="27">
        <v>17</v>
      </c>
      <c r="D517" s="7">
        <v>1</v>
      </c>
      <c r="E517" s="8">
        <v>9999</v>
      </c>
      <c r="F517" s="1">
        <v>200</v>
      </c>
      <c r="G517" s="11">
        <f>G518</f>
        <v>49400</v>
      </c>
      <c r="H517" s="11">
        <f>H518</f>
        <v>49400</v>
      </c>
      <c r="I517" s="11"/>
      <c r="J517" s="11"/>
      <c r="K517" s="11"/>
    </row>
    <row r="518" spans="2:11" s="40" customFormat="1" ht="31.2">
      <c r="B518" s="9" t="s">
        <v>129</v>
      </c>
      <c r="C518" s="27">
        <v>17</v>
      </c>
      <c r="D518" s="7">
        <v>1</v>
      </c>
      <c r="E518" s="8">
        <v>9999</v>
      </c>
      <c r="F518" s="1">
        <v>240</v>
      </c>
      <c r="G518" s="11">
        <v>49400</v>
      </c>
      <c r="H518" s="11">
        <v>49400</v>
      </c>
      <c r="I518" s="11"/>
      <c r="J518" s="11"/>
      <c r="K518" s="11"/>
    </row>
    <row r="519" spans="2:11" s="40" customFormat="1" ht="78">
      <c r="B519" s="6" t="s">
        <v>115</v>
      </c>
      <c r="C519" s="27">
        <v>17</v>
      </c>
      <c r="D519" s="7">
        <v>2</v>
      </c>
      <c r="E519" s="8">
        <v>0</v>
      </c>
      <c r="F519" s="2"/>
      <c r="G519" s="11">
        <f t="shared" ref="G519:I521" si="96">G520</f>
        <v>25741600</v>
      </c>
      <c r="H519" s="11">
        <f t="shared" si="96"/>
        <v>25741600</v>
      </c>
      <c r="I519" s="11">
        <f t="shared" si="96"/>
        <v>747234.48</v>
      </c>
      <c r="J519" s="11">
        <f t="shared" si="84"/>
        <v>2.9028284178139665</v>
      </c>
      <c r="K519" s="11">
        <f t="shared" si="85"/>
        <v>2.9028284178139665</v>
      </c>
    </row>
    <row r="520" spans="2:11" s="40" customFormat="1" ht="109.2">
      <c r="B520" s="6" t="s">
        <v>116</v>
      </c>
      <c r="C520" s="27">
        <v>17</v>
      </c>
      <c r="D520" s="7">
        <v>2</v>
      </c>
      <c r="E520" s="8">
        <v>59</v>
      </c>
      <c r="F520" s="2"/>
      <c r="G520" s="11">
        <f t="shared" si="96"/>
        <v>25741600</v>
      </c>
      <c r="H520" s="11">
        <f t="shared" si="96"/>
        <v>25741600</v>
      </c>
      <c r="I520" s="11">
        <f t="shared" si="96"/>
        <v>747234.48</v>
      </c>
      <c r="J520" s="11">
        <f t="shared" si="84"/>
        <v>2.9028284178139665</v>
      </c>
      <c r="K520" s="11">
        <f t="shared" si="85"/>
        <v>2.9028284178139665</v>
      </c>
    </row>
    <row r="521" spans="2:11" s="40" customFormat="1" ht="31.2">
      <c r="B521" s="9" t="s">
        <v>123</v>
      </c>
      <c r="C521" s="27">
        <v>17</v>
      </c>
      <c r="D521" s="7">
        <v>2</v>
      </c>
      <c r="E521" s="8">
        <v>59</v>
      </c>
      <c r="F521" s="2">
        <v>600</v>
      </c>
      <c r="G521" s="11">
        <f t="shared" si="96"/>
        <v>25741600</v>
      </c>
      <c r="H521" s="11">
        <f t="shared" si="96"/>
        <v>25741600</v>
      </c>
      <c r="I521" s="11">
        <f t="shared" si="96"/>
        <v>747234.48</v>
      </c>
      <c r="J521" s="11">
        <f t="shared" si="84"/>
        <v>2.9028284178139665</v>
      </c>
      <c r="K521" s="11">
        <f t="shared" si="85"/>
        <v>2.9028284178139665</v>
      </c>
    </row>
    <row r="522" spans="2:11" s="40" customFormat="1" ht="15.6">
      <c r="B522" s="9" t="s">
        <v>125</v>
      </c>
      <c r="C522" s="27">
        <v>17</v>
      </c>
      <c r="D522" s="7">
        <v>2</v>
      </c>
      <c r="E522" s="8">
        <v>59</v>
      </c>
      <c r="F522" s="2">
        <v>620</v>
      </c>
      <c r="G522" s="11">
        <v>25741600</v>
      </c>
      <c r="H522" s="11">
        <v>25741600</v>
      </c>
      <c r="I522" s="11">
        <v>747234.48</v>
      </c>
      <c r="J522" s="11">
        <f t="shared" ref="J522:J576" si="97">I522/G522*100</f>
        <v>2.9028284178139665</v>
      </c>
      <c r="K522" s="11">
        <f t="shared" ref="K522:K576" si="98">I522/H522*100</f>
        <v>2.9028284178139665</v>
      </c>
    </row>
    <row r="523" spans="2:11" s="40" customFormat="1" ht="46.8">
      <c r="B523" s="6" t="s">
        <v>139</v>
      </c>
      <c r="C523" s="27">
        <v>18</v>
      </c>
      <c r="D523" s="7">
        <v>0</v>
      </c>
      <c r="E523" s="8">
        <v>0</v>
      </c>
      <c r="F523" s="2"/>
      <c r="G523" s="11">
        <f>G524+G529+G534+G540+G537</f>
        <v>18096400</v>
      </c>
      <c r="H523" s="11">
        <f>H524+H529+H534+H540+H537</f>
        <v>18096400</v>
      </c>
      <c r="I523" s="11">
        <f>I524+I529+I534+I540+I537</f>
        <v>0</v>
      </c>
      <c r="J523" s="11">
        <f t="shared" si="97"/>
        <v>0</v>
      </c>
      <c r="K523" s="11">
        <f t="shared" si="98"/>
        <v>0</v>
      </c>
    </row>
    <row r="524" spans="2:11" s="40" customFormat="1" ht="78">
      <c r="B524" s="6" t="s">
        <v>140</v>
      </c>
      <c r="C524" s="27">
        <v>18</v>
      </c>
      <c r="D524" s="7">
        <v>0</v>
      </c>
      <c r="E524" s="8">
        <v>2121</v>
      </c>
      <c r="F524" s="2"/>
      <c r="G524" s="11">
        <f>G525+G527</f>
        <v>3531500</v>
      </c>
      <c r="H524" s="11">
        <f>H525+H527</f>
        <v>3531500</v>
      </c>
      <c r="I524" s="11">
        <f>I525+I527</f>
        <v>0</v>
      </c>
      <c r="J524" s="11">
        <f t="shared" si="97"/>
        <v>0</v>
      </c>
      <c r="K524" s="11">
        <f t="shared" si="98"/>
        <v>0</v>
      </c>
    </row>
    <row r="525" spans="2:11" s="40" customFormat="1" ht="31.2">
      <c r="B525" s="9" t="s">
        <v>128</v>
      </c>
      <c r="C525" s="27">
        <v>18</v>
      </c>
      <c r="D525" s="7">
        <v>0</v>
      </c>
      <c r="E525" s="8">
        <v>2121</v>
      </c>
      <c r="F525" s="2">
        <v>200</v>
      </c>
      <c r="G525" s="11">
        <f>G526</f>
        <v>3531500</v>
      </c>
      <c r="H525" s="11">
        <f>H526</f>
        <v>3531500</v>
      </c>
      <c r="I525" s="11">
        <f>I526</f>
        <v>0</v>
      </c>
      <c r="J525" s="11">
        <f t="shared" si="97"/>
        <v>0</v>
      </c>
      <c r="K525" s="11">
        <f t="shared" si="98"/>
        <v>0</v>
      </c>
    </row>
    <row r="526" spans="2:11" s="40" customFormat="1" ht="31.2">
      <c r="B526" s="9" t="s">
        <v>129</v>
      </c>
      <c r="C526" s="27">
        <v>18</v>
      </c>
      <c r="D526" s="7">
        <v>0</v>
      </c>
      <c r="E526" s="8">
        <v>2121</v>
      </c>
      <c r="F526" s="2">
        <v>240</v>
      </c>
      <c r="G526" s="11">
        <v>3531500</v>
      </c>
      <c r="H526" s="11">
        <v>3531500</v>
      </c>
      <c r="I526" s="11"/>
      <c r="J526" s="11">
        <f t="shared" si="97"/>
        <v>0</v>
      </c>
      <c r="K526" s="11">
        <f t="shared" si="98"/>
        <v>0</v>
      </c>
    </row>
    <row r="527" spans="2:11" s="40" customFormat="1" ht="15.6" hidden="1">
      <c r="B527" s="9" t="s">
        <v>275</v>
      </c>
      <c r="C527" s="27">
        <v>18</v>
      </c>
      <c r="D527" s="7">
        <v>0</v>
      </c>
      <c r="E527" s="8">
        <v>2121</v>
      </c>
      <c r="F527" s="1">
        <v>800</v>
      </c>
      <c r="G527" s="11">
        <f>G528</f>
        <v>0</v>
      </c>
      <c r="H527" s="11">
        <f>H528</f>
        <v>0</v>
      </c>
      <c r="I527" s="11">
        <f>I528</f>
        <v>0</v>
      </c>
      <c r="J527" s="11" t="e">
        <f t="shared" si="97"/>
        <v>#DIV/0!</v>
      </c>
      <c r="K527" s="11" t="e">
        <f t="shared" si="98"/>
        <v>#DIV/0!</v>
      </c>
    </row>
    <row r="528" spans="2:11" s="40" customFormat="1" ht="15.6" hidden="1">
      <c r="B528" s="9" t="s">
        <v>276</v>
      </c>
      <c r="C528" s="27">
        <v>18</v>
      </c>
      <c r="D528" s="7">
        <v>0</v>
      </c>
      <c r="E528" s="8">
        <v>2121</v>
      </c>
      <c r="F528" s="1">
        <v>850</v>
      </c>
      <c r="G528" s="11"/>
      <c r="H528" s="11"/>
      <c r="I528" s="11"/>
      <c r="J528" s="11" t="e">
        <f t="shared" si="97"/>
        <v>#DIV/0!</v>
      </c>
      <c r="K528" s="11" t="e">
        <f t="shared" si="98"/>
        <v>#DIV/0!</v>
      </c>
    </row>
    <row r="529" spans="2:11" s="40" customFormat="1" ht="78">
      <c r="B529" s="6" t="s">
        <v>141</v>
      </c>
      <c r="C529" s="27">
        <v>18</v>
      </c>
      <c r="D529" s="7">
        <v>0</v>
      </c>
      <c r="E529" s="8">
        <v>2122</v>
      </c>
      <c r="F529" s="2"/>
      <c r="G529" s="11">
        <f>G530+G532</f>
        <v>10494900</v>
      </c>
      <c r="H529" s="11">
        <f>H530+H532</f>
        <v>10494900</v>
      </c>
      <c r="I529" s="11">
        <f>I530+I532</f>
        <v>0</v>
      </c>
      <c r="J529" s="11">
        <f t="shared" si="97"/>
        <v>0</v>
      </c>
      <c r="K529" s="11">
        <f t="shared" si="98"/>
        <v>0</v>
      </c>
    </row>
    <row r="530" spans="2:11" s="40" customFormat="1" ht="31.2">
      <c r="B530" s="9" t="s">
        <v>128</v>
      </c>
      <c r="C530" s="27">
        <v>18</v>
      </c>
      <c r="D530" s="7">
        <v>0</v>
      </c>
      <c r="E530" s="8">
        <v>2122</v>
      </c>
      <c r="F530" s="2">
        <v>200</v>
      </c>
      <c r="G530" s="11">
        <f>G531</f>
        <v>10424900</v>
      </c>
      <c r="H530" s="11">
        <f>H531</f>
        <v>10424900</v>
      </c>
      <c r="I530" s="11">
        <f>I531</f>
        <v>0</v>
      </c>
      <c r="J530" s="11">
        <f t="shared" si="97"/>
        <v>0</v>
      </c>
      <c r="K530" s="11">
        <f t="shared" si="98"/>
        <v>0</v>
      </c>
    </row>
    <row r="531" spans="2:11" s="40" customFormat="1" ht="31.2">
      <c r="B531" s="9" t="s">
        <v>129</v>
      </c>
      <c r="C531" s="27">
        <v>18</v>
      </c>
      <c r="D531" s="7">
        <v>0</v>
      </c>
      <c r="E531" s="8">
        <v>2122</v>
      </c>
      <c r="F531" s="2">
        <v>240</v>
      </c>
      <c r="G531" s="11">
        <f>3900000+6524900</f>
        <v>10424900</v>
      </c>
      <c r="H531" s="11">
        <f>3900000+6524900</f>
        <v>10424900</v>
      </c>
      <c r="I531" s="11"/>
      <c r="J531" s="11">
        <f t="shared" si="97"/>
        <v>0</v>
      </c>
      <c r="K531" s="11">
        <f t="shared" si="98"/>
        <v>0</v>
      </c>
    </row>
    <row r="532" spans="2:11" s="40" customFormat="1" ht="15.6">
      <c r="B532" s="9" t="s">
        <v>275</v>
      </c>
      <c r="C532" s="27">
        <v>18</v>
      </c>
      <c r="D532" s="7">
        <v>0</v>
      </c>
      <c r="E532" s="8">
        <v>2122</v>
      </c>
      <c r="F532" s="1">
        <v>800</v>
      </c>
      <c r="G532" s="11">
        <f>G533</f>
        <v>70000</v>
      </c>
      <c r="H532" s="11">
        <f>H533</f>
        <v>70000</v>
      </c>
      <c r="I532" s="11">
        <f>I533</f>
        <v>0</v>
      </c>
      <c r="J532" s="11">
        <f t="shared" si="97"/>
        <v>0</v>
      </c>
      <c r="K532" s="11">
        <f t="shared" si="98"/>
        <v>0</v>
      </c>
    </row>
    <row r="533" spans="2:11" s="40" customFormat="1" ht="15.6">
      <c r="B533" s="9" t="s">
        <v>276</v>
      </c>
      <c r="C533" s="27">
        <v>18</v>
      </c>
      <c r="D533" s="7">
        <v>0</v>
      </c>
      <c r="E533" s="8">
        <v>2122</v>
      </c>
      <c r="F533" s="1">
        <v>850</v>
      </c>
      <c r="G533" s="11">
        <v>70000</v>
      </c>
      <c r="H533" s="11">
        <v>70000</v>
      </c>
      <c r="I533" s="11"/>
      <c r="J533" s="11">
        <f t="shared" si="97"/>
        <v>0</v>
      </c>
      <c r="K533" s="11">
        <f t="shared" si="98"/>
        <v>0</v>
      </c>
    </row>
    <row r="534" spans="2:11" s="40" customFormat="1" ht="62.4">
      <c r="B534" s="6" t="s">
        <v>142</v>
      </c>
      <c r="C534" s="27">
        <v>18</v>
      </c>
      <c r="D534" s="7">
        <v>0</v>
      </c>
      <c r="E534" s="8">
        <v>2123</v>
      </c>
      <c r="F534" s="2"/>
      <c r="G534" s="11">
        <f t="shared" ref="G534:I535" si="99">G535</f>
        <v>2070000</v>
      </c>
      <c r="H534" s="11">
        <f t="shared" si="99"/>
        <v>2070000</v>
      </c>
      <c r="I534" s="11">
        <f t="shared" si="99"/>
        <v>0</v>
      </c>
      <c r="J534" s="11">
        <f t="shared" si="97"/>
        <v>0</v>
      </c>
      <c r="K534" s="11">
        <f t="shared" si="98"/>
        <v>0</v>
      </c>
    </row>
    <row r="535" spans="2:11" s="40" customFormat="1" ht="31.2">
      <c r="B535" s="9" t="s">
        <v>128</v>
      </c>
      <c r="C535" s="27">
        <v>18</v>
      </c>
      <c r="D535" s="7">
        <v>0</v>
      </c>
      <c r="E535" s="8">
        <v>2123</v>
      </c>
      <c r="F535" s="2">
        <v>200</v>
      </c>
      <c r="G535" s="11">
        <f t="shared" si="99"/>
        <v>2070000</v>
      </c>
      <c r="H535" s="11">
        <f t="shared" si="99"/>
        <v>2070000</v>
      </c>
      <c r="I535" s="11">
        <f t="shared" si="99"/>
        <v>0</v>
      </c>
      <c r="J535" s="11">
        <f t="shared" si="97"/>
        <v>0</v>
      </c>
      <c r="K535" s="11">
        <f t="shared" si="98"/>
        <v>0</v>
      </c>
    </row>
    <row r="536" spans="2:11" s="40" customFormat="1" ht="31.2">
      <c r="B536" s="9" t="s">
        <v>129</v>
      </c>
      <c r="C536" s="27">
        <v>18</v>
      </c>
      <c r="D536" s="7">
        <v>0</v>
      </c>
      <c r="E536" s="8">
        <v>2123</v>
      </c>
      <c r="F536" s="2">
        <v>240</v>
      </c>
      <c r="G536" s="11">
        <v>2070000</v>
      </c>
      <c r="H536" s="11">
        <v>2070000</v>
      </c>
      <c r="I536" s="11"/>
      <c r="J536" s="11">
        <f t="shared" si="97"/>
        <v>0</v>
      </c>
      <c r="K536" s="11">
        <f t="shared" si="98"/>
        <v>0</v>
      </c>
    </row>
    <row r="537" spans="2:11" s="40" customFormat="1" ht="111" customHeight="1">
      <c r="B537" s="9" t="s">
        <v>77</v>
      </c>
      <c r="C537" s="27">
        <v>18</v>
      </c>
      <c r="D537" s="7">
        <v>0</v>
      </c>
      <c r="E537" s="8">
        <v>5431</v>
      </c>
      <c r="F537" s="2"/>
      <c r="G537" s="11">
        <f t="shared" ref="G537:I538" si="100">G538</f>
        <v>2000000</v>
      </c>
      <c r="H537" s="11">
        <f t="shared" si="100"/>
        <v>1980000</v>
      </c>
      <c r="I537" s="11">
        <f t="shared" si="100"/>
        <v>0</v>
      </c>
      <c r="J537" s="11">
        <f>I537/G537*100</f>
        <v>0</v>
      </c>
      <c r="K537" s="11">
        <f>I537/H537*100</f>
        <v>0</v>
      </c>
    </row>
    <row r="538" spans="2:11" s="40" customFormat="1" ht="15.6">
      <c r="B538" s="9" t="s">
        <v>275</v>
      </c>
      <c r="C538" s="27">
        <v>18</v>
      </c>
      <c r="D538" s="7">
        <v>0</v>
      </c>
      <c r="E538" s="8">
        <v>5431</v>
      </c>
      <c r="F538" s="2">
        <v>800</v>
      </c>
      <c r="G538" s="11">
        <f t="shared" si="100"/>
        <v>2000000</v>
      </c>
      <c r="H538" s="11">
        <f t="shared" si="100"/>
        <v>1980000</v>
      </c>
      <c r="I538" s="11">
        <f t="shared" si="100"/>
        <v>0</v>
      </c>
      <c r="J538" s="11">
        <f>I538/G538*100</f>
        <v>0</v>
      </c>
      <c r="K538" s="11">
        <f>I538/H538*100</f>
        <v>0</v>
      </c>
    </row>
    <row r="539" spans="2:11" s="40" customFormat="1" ht="46.8">
      <c r="B539" s="9" t="s">
        <v>14</v>
      </c>
      <c r="C539" s="27">
        <v>18</v>
      </c>
      <c r="D539" s="7">
        <v>0</v>
      </c>
      <c r="E539" s="8">
        <v>5431</v>
      </c>
      <c r="F539" s="2">
        <v>810</v>
      </c>
      <c r="G539" s="11">
        <v>2000000</v>
      </c>
      <c r="H539" s="11">
        <v>1980000</v>
      </c>
      <c r="I539" s="11"/>
      <c r="J539" s="11">
        <f>I539/G539*100</f>
        <v>0</v>
      </c>
      <c r="K539" s="11">
        <f>I539/H539*100</f>
        <v>0</v>
      </c>
    </row>
    <row r="540" spans="2:11" s="40" customFormat="1" ht="64.8" customHeight="1">
      <c r="B540" s="9" t="s">
        <v>78</v>
      </c>
      <c r="C540" s="27">
        <v>18</v>
      </c>
      <c r="D540" s="7">
        <v>0</v>
      </c>
      <c r="E540" s="8">
        <v>7812</v>
      </c>
      <c r="F540" s="1"/>
      <c r="G540" s="11">
        <f t="shared" ref="G540:I541" si="101">G541</f>
        <v>0</v>
      </c>
      <c r="H540" s="11">
        <f t="shared" si="101"/>
        <v>20000</v>
      </c>
      <c r="I540" s="11">
        <f t="shared" si="101"/>
        <v>0</v>
      </c>
      <c r="J540" s="11" t="e">
        <f t="shared" si="97"/>
        <v>#DIV/0!</v>
      </c>
      <c r="K540" s="11">
        <f t="shared" si="98"/>
        <v>0</v>
      </c>
    </row>
    <row r="541" spans="2:11" s="40" customFormat="1" ht="15.6">
      <c r="B541" s="9" t="s">
        <v>275</v>
      </c>
      <c r="C541" s="27">
        <v>18</v>
      </c>
      <c r="D541" s="7">
        <v>0</v>
      </c>
      <c r="E541" s="8">
        <v>7812</v>
      </c>
      <c r="F541" s="1">
        <v>800</v>
      </c>
      <c r="G541" s="11">
        <f t="shared" si="101"/>
        <v>0</v>
      </c>
      <c r="H541" s="11">
        <f t="shared" si="101"/>
        <v>20000</v>
      </c>
      <c r="I541" s="11">
        <f t="shared" si="101"/>
        <v>0</v>
      </c>
      <c r="J541" s="11" t="e">
        <f t="shared" si="97"/>
        <v>#DIV/0!</v>
      </c>
      <c r="K541" s="11">
        <f t="shared" si="98"/>
        <v>0</v>
      </c>
    </row>
    <row r="542" spans="2:11" s="40" customFormat="1" ht="46.8">
      <c r="B542" s="9" t="s">
        <v>14</v>
      </c>
      <c r="C542" s="27">
        <v>18</v>
      </c>
      <c r="D542" s="7">
        <v>0</v>
      </c>
      <c r="E542" s="8">
        <v>7812</v>
      </c>
      <c r="F542" s="1">
        <v>810</v>
      </c>
      <c r="G542" s="11"/>
      <c r="H542" s="11">
        <v>20000</v>
      </c>
      <c r="I542" s="11"/>
      <c r="J542" s="11" t="e">
        <f t="shared" si="97"/>
        <v>#DIV/0!</v>
      </c>
      <c r="K542" s="11">
        <f t="shared" si="98"/>
        <v>0</v>
      </c>
    </row>
    <row r="543" spans="2:11" s="40" customFormat="1" ht="84" hidden="1" customHeight="1">
      <c r="B543" s="9" t="s">
        <v>21</v>
      </c>
      <c r="C543" s="27">
        <v>18</v>
      </c>
      <c r="D543" s="7">
        <v>0</v>
      </c>
      <c r="E543" s="8">
        <v>9601</v>
      </c>
      <c r="F543" s="1"/>
      <c r="G543" s="11">
        <f>G544</f>
        <v>0</v>
      </c>
      <c r="H543" s="11"/>
      <c r="I543" s="11"/>
      <c r="J543" s="11" t="e">
        <f t="shared" si="97"/>
        <v>#DIV/0!</v>
      </c>
      <c r="K543" s="11"/>
    </row>
    <row r="544" spans="2:11" s="40" customFormat="1" ht="40.950000000000003" hidden="1" customHeight="1">
      <c r="B544" s="9" t="s">
        <v>123</v>
      </c>
      <c r="C544" s="27">
        <v>18</v>
      </c>
      <c r="D544" s="7">
        <v>0</v>
      </c>
      <c r="E544" s="8">
        <v>9601</v>
      </c>
      <c r="F544" s="1">
        <v>600</v>
      </c>
      <c r="G544" s="11">
        <f>G545</f>
        <v>0</v>
      </c>
      <c r="H544" s="11"/>
      <c r="I544" s="11"/>
      <c r="J544" s="11" t="e">
        <f t="shared" si="97"/>
        <v>#DIV/0!</v>
      </c>
      <c r="K544" s="11"/>
    </row>
    <row r="545" spans="2:11" s="40" customFormat="1" ht="45" hidden="1" customHeight="1">
      <c r="B545" s="9" t="s">
        <v>113</v>
      </c>
      <c r="C545" s="27">
        <v>18</v>
      </c>
      <c r="D545" s="7">
        <v>0</v>
      </c>
      <c r="E545" s="8">
        <v>9601</v>
      </c>
      <c r="F545" s="1">
        <v>630</v>
      </c>
      <c r="G545" s="11"/>
      <c r="H545" s="11"/>
      <c r="I545" s="11"/>
      <c r="J545" s="11" t="e">
        <f t="shared" si="97"/>
        <v>#DIV/0!</v>
      </c>
      <c r="K545" s="11"/>
    </row>
    <row r="546" spans="2:11" s="40" customFormat="1" ht="46.8">
      <c r="B546" s="6" t="s">
        <v>1</v>
      </c>
      <c r="C546" s="27">
        <v>19</v>
      </c>
      <c r="D546" s="7">
        <v>0</v>
      </c>
      <c r="E546" s="8">
        <v>0</v>
      </c>
      <c r="F546" s="2"/>
      <c r="G546" s="11">
        <f>G547</f>
        <v>1222000</v>
      </c>
      <c r="H546" s="11">
        <f>H547</f>
        <v>1222000</v>
      </c>
      <c r="I546" s="11">
        <f>I547</f>
        <v>0</v>
      </c>
      <c r="J546" s="11">
        <f t="shared" si="97"/>
        <v>0</v>
      </c>
      <c r="K546" s="11">
        <f t="shared" si="98"/>
        <v>0</v>
      </c>
    </row>
    <row r="547" spans="2:11" s="40" customFormat="1" ht="93.6">
      <c r="B547" s="6" t="s">
        <v>2</v>
      </c>
      <c r="C547" s="27">
        <v>19</v>
      </c>
      <c r="D547" s="7">
        <v>0</v>
      </c>
      <c r="E547" s="8">
        <v>2124</v>
      </c>
      <c r="F547" s="2"/>
      <c r="G547" s="11">
        <f>G548+G550</f>
        <v>1222000</v>
      </c>
      <c r="H547" s="11">
        <f>H548+H550</f>
        <v>1222000</v>
      </c>
      <c r="I547" s="11">
        <f>I548+I550</f>
        <v>0</v>
      </c>
      <c r="J547" s="11">
        <f t="shared" si="97"/>
        <v>0</v>
      </c>
      <c r="K547" s="11">
        <f t="shared" si="98"/>
        <v>0</v>
      </c>
    </row>
    <row r="548" spans="2:11" s="40" customFormat="1" ht="62.4">
      <c r="B548" s="9" t="s">
        <v>266</v>
      </c>
      <c r="C548" s="27">
        <v>19</v>
      </c>
      <c r="D548" s="7">
        <v>0</v>
      </c>
      <c r="E548" s="8">
        <v>2124</v>
      </c>
      <c r="F548" s="2">
        <v>100</v>
      </c>
      <c r="G548" s="11">
        <f>G549</f>
        <v>58000</v>
      </c>
      <c r="H548" s="11">
        <f>H549</f>
        <v>58000</v>
      </c>
      <c r="I548" s="11">
        <f>I549</f>
        <v>0</v>
      </c>
      <c r="J548" s="11">
        <f t="shared" si="97"/>
        <v>0</v>
      </c>
      <c r="K548" s="11">
        <f t="shared" si="98"/>
        <v>0</v>
      </c>
    </row>
    <row r="549" spans="2:11" s="40" customFormat="1" ht="31.2">
      <c r="B549" s="9" t="s">
        <v>216</v>
      </c>
      <c r="C549" s="27">
        <v>19</v>
      </c>
      <c r="D549" s="7">
        <v>0</v>
      </c>
      <c r="E549" s="8">
        <v>2124</v>
      </c>
      <c r="F549" s="2">
        <v>120</v>
      </c>
      <c r="G549" s="11">
        <v>58000</v>
      </c>
      <c r="H549" s="11">
        <v>58000</v>
      </c>
      <c r="I549" s="11"/>
      <c r="J549" s="11">
        <f t="shared" si="97"/>
        <v>0</v>
      </c>
      <c r="K549" s="11">
        <f t="shared" si="98"/>
        <v>0</v>
      </c>
    </row>
    <row r="550" spans="2:11" s="40" customFormat="1" ht="31.2">
      <c r="B550" s="9" t="s">
        <v>128</v>
      </c>
      <c r="C550" s="27">
        <v>19</v>
      </c>
      <c r="D550" s="7">
        <v>0</v>
      </c>
      <c r="E550" s="8">
        <v>2124</v>
      </c>
      <c r="F550" s="2">
        <v>200</v>
      </c>
      <c r="G550" s="11">
        <f>G551</f>
        <v>1164000</v>
      </c>
      <c r="H550" s="11">
        <f>H551</f>
        <v>1164000</v>
      </c>
      <c r="I550" s="11">
        <f>I551</f>
        <v>0</v>
      </c>
      <c r="J550" s="11">
        <f t="shared" si="97"/>
        <v>0</v>
      </c>
      <c r="K550" s="11">
        <f t="shared" si="98"/>
        <v>0</v>
      </c>
    </row>
    <row r="551" spans="2:11" s="40" customFormat="1" ht="31.2">
      <c r="B551" s="9" t="s">
        <v>129</v>
      </c>
      <c r="C551" s="27">
        <v>19</v>
      </c>
      <c r="D551" s="7">
        <v>0</v>
      </c>
      <c r="E551" s="8">
        <v>2124</v>
      </c>
      <c r="F551" s="2">
        <v>240</v>
      </c>
      <c r="G551" s="11">
        <v>1164000</v>
      </c>
      <c r="H551" s="11">
        <v>1164000</v>
      </c>
      <c r="I551" s="11"/>
      <c r="J551" s="11">
        <f t="shared" si="97"/>
        <v>0</v>
      </c>
      <c r="K551" s="11">
        <f t="shared" si="98"/>
        <v>0</v>
      </c>
    </row>
    <row r="552" spans="2:11" s="40" customFormat="1" ht="31.2">
      <c r="B552" s="6" t="s">
        <v>3</v>
      </c>
      <c r="C552" s="27">
        <v>20</v>
      </c>
      <c r="D552" s="7">
        <v>0</v>
      </c>
      <c r="E552" s="8">
        <v>0</v>
      </c>
      <c r="F552" s="2"/>
      <c r="G552" s="11">
        <f>G553+G556+G567+G570+G573+G559+G562</f>
        <v>47206000</v>
      </c>
      <c r="H552" s="11">
        <f>H553+H556+H567+H570+H573+H559+H562</f>
        <v>47206000</v>
      </c>
      <c r="I552" s="11">
        <f>I553+I556+I567+I570+I573+I559+I562</f>
        <v>0</v>
      </c>
      <c r="J552" s="11">
        <f t="shared" si="97"/>
        <v>0</v>
      </c>
      <c r="K552" s="11">
        <f t="shared" si="98"/>
        <v>0</v>
      </c>
    </row>
    <row r="553" spans="2:11" s="40" customFormat="1" ht="46.8">
      <c r="B553" s="6" t="s">
        <v>4</v>
      </c>
      <c r="C553" s="27">
        <v>20</v>
      </c>
      <c r="D553" s="7">
        <v>0</v>
      </c>
      <c r="E553" s="8">
        <v>2125</v>
      </c>
      <c r="F553" s="2"/>
      <c r="G553" s="11">
        <f t="shared" ref="G553:I554" si="102">G554</f>
        <v>8878000</v>
      </c>
      <c r="H553" s="11">
        <f t="shared" si="102"/>
        <v>12760000</v>
      </c>
      <c r="I553" s="11">
        <f t="shared" si="102"/>
        <v>0</v>
      </c>
      <c r="J553" s="11">
        <f t="shared" si="97"/>
        <v>0</v>
      </c>
      <c r="K553" s="11">
        <f t="shared" si="98"/>
        <v>0</v>
      </c>
    </row>
    <row r="554" spans="2:11" s="40" customFormat="1" ht="31.2">
      <c r="B554" s="9" t="s">
        <v>128</v>
      </c>
      <c r="C554" s="27">
        <v>20</v>
      </c>
      <c r="D554" s="7">
        <v>0</v>
      </c>
      <c r="E554" s="8">
        <v>2125</v>
      </c>
      <c r="F554" s="2">
        <v>200</v>
      </c>
      <c r="G554" s="11">
        <f t="shared" si="102"/>
        <v>8878000</v>
      </c>
      <c r="H554" s="11">
        <f t="shared" si="102"/>
        <v>12760000</v>
      </c>
      <c r="I554" s="11">
        <f t="shared" si="102"/>
        <v>0</v>
      </c>
      <c r="J554" s="11">
        <f t="shared" si="97"/>
        <v>0</v>
      </c>
      <c r="K554" s="11">
        <f t="shared" si="98"/>
        <v>0</v>
      </c>
    </row>
    <row r="555" spans="2:11" s="40" customFormat="1" ht="31.2">
      <c r="B555" s="9" t="s">
        <v>129</v>
      </c>
      <c r="C555" s="27">
        <v>20</v>
      </c>
      <c r="D555" s="7">
        <v>0</v>
      </c>
      <c r="E555" s="8">
        <v>2125</v>
      </c>
      <c r="F555" s="2">
        <v>240</v>
      </c>
      <c r="G555" s="11">
        <v>8878000</v>
      </c>
      <c r="H555" s="11">
        <v>12760000</v>
      </c>
      <c r="I555" s="11"/>
      <c r="J555" s="11">
        <f t="shared" si="97"/>
        <v>0</v>
      </c>
      <c r="K555" s="11">
        <f t="shared" si="98"/>
        <v>0</v>
      </c>
    </row>
    <row r="556" spans="2:11" s="40" customFormat="1" ht="93.6">
      <c r="B556" s="6" t="s">
        <v>5</v>
      </c>
      <c r="C556" s="27">
        <v>20</v>
      </c>
      <c r="D556" s="7">
        <v>0</v>
      </c>
      <c r="E556" s="8">
        <v>2126</v>
      </c>
      <c r="F556" s="2"/>
      <c r="G556" s="11">
        <f t="shared" ref="G556:I557" si="103">G557</f>
        <v>12327000</v>
      </c>
      <c r="H556" s="11">
        <f t="shared" si="103"/>
        <v>8445000</v>
      </c>
      <c r="I556" s="11">
        <f t="shared" si="103"/>
        <v>0</v>
      </c>
      <c r="J556" s="11">
        <f t="shared" si="97"/>
        <v>0</v>
      </c>
      <c r="K556" s="11">
        <f t="shared" si="98"/>
        <v>0</v>
      </c>
    </row>
    <row r="557" spans="2:11" s="40" customFormat="1" ht="31.2">
      <c r="B557" s="9" t="s">
        <v>128</v>
      </c>
      <c r="C557" s="27">
        <v>20</v>
      </c>
      <c r="D557" s="7">
        <v>0</v>
      </c>
      <c r="E557" s="8">
        <v>2126</v>
      </c>
      <c r="F557" s="2">
        <v>200</v>
      </c>
      <c r="G557" s="11">
        <f t="shared" si="103"/>
        <v>12327000</v>
      </c>
      <c r="H557" s="11">
        <f t="shared" si="103"/>
        <v>8445000</v>
      </c>
      <c r="I557" s="11">
        <f t="shared" si="103"/>
        <v>0</v>
      </c>
      <c r="J557" s="11">
        <f t="shared" si="97"/>
        <v>0</v>
      </c>
      <c r="K557" s="11">
        <f t="shared" si="98"/>
        <v>0</v>
      </c>
    </row>
    <row r="558" spans="2:11" s="40" customFormat="1" ht="31.2">
      <c r="B558" s="9" t="s">
        <v>129</v>
      </c>
      <c r="C558" s="27">
        <v>20</v>
      </c>
      <c r="D558" s="7">
        <v>0</v>
      </c>
      <c r="E558" s="8">
        <v>2126</v>
      </c>
      <c r="F558" s="2">
        <v>240</v>
      </c>
      <c r="G558" s="11">
        <v>12327000</v>
      </c>
      <c r="H558" s="11">
        <v>8445000</v>
      </c>
      <c r="I558" s="11"/>
      <c r="J558" s="11">
        <f t="shared" si="97"/>
        <v>0</v>
      </c>
      <c r="K558" s="11">
        <f t="shared" si="98"/>
        <v>0</v>
      </c>
    </row>
    <row r="559" spans="2:11" s="40" customFormat="1" ht="46.8" hidden="1">
      <c r="B559" s="6" t="s">
        <v>6</v>
      </c>
      <c r="C559" s="27">
        <v>20</v>
      </c>
      <c r="D559" s="7">
        <v>0</v>
      </c>
      <c r="E559" s="8">
        <v>4205</v>
      </c>
      <c r="F559" s="2"/>
      <c r="G559" s="11">
        <f t="shared" ref="G559:I560" si="104">G560</f>
        <v>0</v>
      </c>
      <c r="H559" s="11">
        <f t="shared" si="104"/>
        <v>0</v>
      </c>
      <c r="I559" s="11">
        <f t="shared" si="104"/>
        <v>0</v>
      </c>
      <c r="J559" s="11" t="e">
        <f t="shared" si="97"/>
        <v>#DIV/0!</v>
      </c>
      <c r="K559" s="11" t="e">
        <f t="shared" si="98"/>
        <v>#DIV/0!</v>
      </c>
    </row>
    <row r="560" spans="2:11" s="40" customFormat="1" ht="31.2" hidden="1">
      <c r="B560" s="9" t="s">
        <v>224</v>
      </c>
      <c r="C560" s="27">
        <v>20</v>
      </c>
      <c r="D560" s="7">
        <v>0</v>
      </c>
      <c r="E560" s="8">
        <v>4205</v>
      </c>
      <c r="F560" s="2">
        <v>400</v>
      </c>
      <c r="G560" s="11">
        <f t="shared" si="104"/>
        <v>0</v>
      </c>
      <c r="H560" s="11">
        <f t="shared" si="104"/>
        <v>0</v>
      </c>
      <c r="I560" s="11">
        <f t="shared" si="104"/>
        <v>0</v>
      </c>
      <c r="J560" s="11" t="e">
        <f t="shared" si="97"/>
        <v>#DIV/0!</v>
      </c>
      <c r="K560" s="11" t="e">
        <f t="shared" si="98"/>
        <v>#DIV/0!</v>
      </c>
    </row>
    <row r="561" spans="2:11" s="40" customFormat="1" ht="15.6" hidden="1">
      <c r="B561" s="9" t="s">
        <v>225</v>
      </c>
      <c r="C561" s="27">
        <v>20</v>
      </c>
      <c r="D561" s="7">
        <v>0</v>
      </c>
      <c r="E561" s="8">
        <v>4205</v>
      </c>
      <c r="F561" s="2">
        <v>410</v>
      </c>
      <c r="G561" s="11"/>
      <c r="H561" s="11"/>
      <c r="I561" s="11"/>
      <c r="J561" s="11" t="e">
        <f t="shared" si="97"/>
        <v>#DIV/0!</v>
      </c>
      <c r="K561" s="11" t="e">
        <f t="shared" si="98"/>
        <v>#DIV/0!</v>
      </c>
    </row>
    <row r="562" spans="2:11" s="40" customFormat="1" ht="46.8" hidden="1">
      <c r="B562" s="9" t="s">
        <v>7</v>
      </c>
      <c r="C562" s="27">
        <v>20</v>
      </c>
      <c r="D562" s="7">
        <v>0</v>
      </c>
      <c r="E562" s="8">
        <v>5605</v>
      </c>
      <c r="F562" s="1"/>
      <c r="G562" s="11">
        <f>G563+G565</f>
        <v>0</v>
      </c>
      <c r="H562" s="11">
        <f>H563+H565</f>
        <v>0</v>
      </c>
      <c r="I562" s="11">
        <f>I563+I565</f>
        <v>0</v>
      </c>
      <c r="J562" s="11" t="e">
        <f t="shared" si="97"/>
        <v>#DIV/0!</v>
      </c>
      <c r="K562" s="11" t="e">
        <f t="shared" si="98"/>
        <v>#DIV/0!</v>
      </c>
    </row>
    <row r="563" spans="2:11" s="40" customFormat="1" ht="62.4" hidden="1">
      <c r="B563" s="9" t="s">
        <v>266</v>
      </c>
      <c r="C563" s="27">
        <v>20</v>
      </c>
      <c r="D563" s="7">
        <v>0</v>
      </c>
      <c r="E563" s="8">
        <v>5605</v>
      </c>
      <c r="F563" s="1">
        <v>100</v>
      </c>
      <c r="G563" s="11">
        <f>G564</f>
        <v>0</v>
      </c>
      <c r="H563" s="11">
        <f>H564</f>
        <v>0</v>
      </c>
      <c r="I563" s="11">
        <f>I564</f>
        <v>0</v>
      </c>
      <c r="J563" s="11" t="e">
        <f t="shared" si="97"/>
        <v>#DIV/0!</v>
      </c>
      <c r="K563" s="11" t="e">
        <f t="shared" si="98"/>
        <v>#DIV/0!</v>
      </c>
    </row>
    <row r="564" spans="2:11" s="40" customFormat="1" ht="31.2" hidden="1">
      <c r="B564" s="9" t="s">
        <v>216</v>
      </c>
      <c r="C564" s="27">
        <v>20</v>
      </c>
      <c r="D564" s="7">
        <v>0</v>
      </c>
      <c r="E564" s="8">
        <v>5605</v>
      </c>
      <c r="F564" s="1">
        <v>120</v>
      </c>
      <c r="G564" s="11"/>
      <c r="H564" s="11"/>
      <c r="I564" s="11"/>
      <c r="J564" s="11" t="e">
        <f t="shared" si="97"/>
        <v>#DIV/0!</v>
      </c>
      <c r="K564" s="11" t="e">
        <f t="shared" si="98"/>
        <v>#DIV/0!</v>
      </c>
    </row>
    <row r="565" spans="2:11" s="40" customFormat="1" ht="31.2" hidden="1">
      <c r="B565" s="9" t="s">
        <v>128</v>
      </c>
      <c r="C565" s="27">
        <v>20</v>
      </c>
      <c r="D565" s="7">
        <v>0</v>
      </c>
      <c r="E565" s="8">
        <v>5605</v>
      </c>
      <c r="F565" s="1">
        <v>200</v>
      </c>
      <c r="G565" s="11">
        <f>G566</f>
        <v>0</v>
      </c>
      <c r="H565" s="11">
        <f>H566</f>
        <v>0</v>
      </c>
      <c r="I565" s="11">
        <f>I566</f>
        <v>0</v>
      </c>
      <c r="J565" s="11" t="e">
        <f t="shared" si="97"/>
        <v>#DIV/0!</v>
      </c>
      <c r="K565" s="11" t="e">
        <f t="shared" si="98"/>
        <v>#DIV/0!</v>
      </c>
    </row>
    <row r="566" spans="2:11" s="40" customFormat="1" ht="31.2" hidden="1">
      <c r="B566" s="9" t="s">
        <v>129</v>
      </c>
      <c r="C566" s="27">
        <v>20</v>
      </c>
      <c r="D566" s="7">
        <v>0</v>
      </c>
      <c r="E566" s="8">
        <v>5605</v>
      </c>
      <c r="F566" s="1">
        <v>240</v>
      </c>
      <c r="G566" s="11"/>
      <c r="H566" s="11"/>
      <c r="I566" s="11"/>
      <c r="J566" s="11" t="e">
        <f t="shared" si="97"/>
        <v>#DIV/0!</v>
      </c>
      <c r="K566" s="11" t="e">
        <f t="shared" si="98"/>
        <v>#DIV/0!</v>
      </c>
    </row>
    <row r="567" spans="2:11" s="40" customFormat="1" ht="62.4">
      <c r="B567" s="6" t="s">
        <v>158</v>
      </c>
      <c r="C567" s="27">
        <v>20</v>
      </c>
      <c r="D567" s="7">
        <v>0</v>
      </c>
      <c r="E567" s="8">
        <v>7807</v>
      </c>
      <c r="F567" s="2"/>
      <c r="G567" s="11">
        <f t="shared" ref="G567:I568" si="105">G568</f>
        <v>18345000</v>
      </c>
      <c r="H567" s="11">
        <f t="shared" si="105"/>
        <v>18345000</v>
      </c>
      <c r="I567" s="11">
        <f t="shared" si="105"/>
        <v>0</v>
      </c>
      <c r="J567" s="11">
        <f t="shared" si="97"/>
        <v>0</v>
      </c>
      <c r="K567" s="11">
        <f t="shared" si="98"/>
        <v>0</v>
      </c>
    </row>
    <row r="568" spans="2:11" s="40" customFormat="1" ht="15.6">
      <c r="B568" s="9" t="s">
        <v>275</v>
      </c>
      <c r="C568" s="27">
        <v>20</v>
      </c>
      <c r="D568" s="7">
        <v>0</v>
      </c>
      <c r="E568" s="8">
        <v>7807</v>
      </c>
      <c r="F568" s="2">
        <v>800</v>
      </c>
      <c r="G568" s="11">
        <f t="shared" si="105"/>
        <v>18345000</v>
      </c>
      <c r="H568" s="11">
        <f t="shared" si="105"/>
        <v>18345000</v>
      </c>
      <c r="I568" s="11">
        <f t="shared" si="105"/>
        <v>0</v>
      </c>
      <c r="J568" s="11">
        <f t="shared" si="97"/>
        <v>0</v>
      </c>
      <c r="K568" s="11">
        <f t="shared" si="98"/>
        <v>0</v>
      </c>
    </row>
    <row r="569" spans="2:11" s="40" customFormat="1" ht="46.8">
      <c r="B569" s="9" t="s">
        <v>14</v>
      </c>
      <c r="C569" s="27">
        <v>20</v>
      </c>
      <c r="D569" s="7">
        <v>0</v>
      </c>
      <c r="E569" s="8">
        <v>7807</v>
      </c>
      <c r="F569" s="1">
        <v>810</v>
      </c>
      <c r="G569" s="11">
        <v>18345000</v>
      </c>
      <c r="H569" s="11">
        <v>18345000</v>
      </c>
      <c r="I569" s="11"/>
      <c r="J569" s="11">
        <f t="shared" si="97"/>
        <v>0</v>
      </c>
      <c r="K569" s="11">
        <f t="shared" si="98"/>
        <v>0</v>
      </c>
    </row>
    <row r="570" spans="2:11" s="40" customFormat="1" ht="62.4">
      <c r="B570" s="6" t="s">
        <v>159</v>
      </c>
      <c r="C570" s="27">
        <v>20</v>
      </c>
      <c r="D570" s="7">
        <v>0</v>
      </c>
      <c r="E570" s="8">
        <v>7808</v>
      </c>
      <c r="F570" s="2"/>
      <c r="G570" s="11">
        <f t="shared" ref="G570:I571" si="106">G571</f>
        <v>3993000</v>
      </c>
      <c r="H570" s="11">
        <f t="shared" si="106"/>
        <v>3993000</v>
      </c>
      <c r="I570" s="11">
        <f t="shared" si="106"/>
        <v>0</v>
      </c>
      <c r="J570" s="11">
        <f t="shared" si="97"/>
        <v>0</v>
      </c>
      <c r="K570" s="11">
        <f t="shared" si="98"/>
        <v>0</v>
      </c>
    </row>
    <row r="571" spans="2:11" s="40" customFormat="1" ht="15.6">
      <c r="B571" s="9" t="s">
        <v>275</v>
      </c>
      <c r="C571" s="27">
        <v>20</v>
      </c>
      <c r="D571" s="7">
        <v>0</v>
      </c>
      <c r="E571" s="8">
        <v>7808</v>
      </c>
      <c r="F571" s="2">
        <v>800</v>
      </c>
      <c r="G571" s="11">
        <f t="shared" si="106"/>
        <v>3993000</v>
      </c>
      <c r="H571" s="11">
        <f t="shared" si="106"/>
        <v>3993000</v>
      </c>
      <c r="I571" s="11">
        <f t="shared" si="106"/>
        <v>0</v>
      </c>
      <c r="J571" s="11">
        <f t="shared" si="97"/>
        <v>0</v>
      </c>
      <c r="K571" s="11">
        <f t="shared" si="98"/>
        <v>0</v>
      </c>
    </row>
    <row r="572" spans="2:11" s="40" customFormat="1" ht="46.8">
      <c r="B572" s="9" t="s">
        <v>14</v>
      </c>
      <c r="C572" s="27">
        <v>20</v>
      </c>
      <c r="D572" s="7">
        <v>0</v>
      </c>
      <c r="E572" s="8">
        <v>7808</v>
      </c>
      <c r="F572" s="1">
        <v>810</v>
      </c>
      <c r="G572" s="11">
        <v>3993000</v>
      </c>
      <c r="H572" s="11">
        <v>3993000</v>
      </c>
      <c r="I572" s="11"/>
      <c r="J572" s="11">
        <f t="shared" si="97"/>
        <v>0</v>
      </c>
      <c r="K572" s="11">
        <f t="shared" si="98"/>
        <v>0</v>
      </c>
    </row>
    <row r="573" spans="2:11" s="40" customFormat="1" ht="78">
      <c r="B573" s="6" t="s">
        <v>143</v>
      </c>
      <c r="C573" s="27">
        <v>20</v>
      </c>
      <c r="D573" s="7">
        <v>0</v>
      </c>
      <c r="E573" s="8">
        <v>7809</v>
      </c>
      <c r="F573" s="2"/>
      <c r="G573" s="11">
        <f t="shared" ref="G573:I574" si="107">G574</f>
        <v>3663000</v>
      </c>
      <c r="H573" s="11">
        <f t="shared" si="107"/>
        <v>3663000</v>
      </c>
      <c r="I573" s="11">
        <f t="shared" si="107"/>
        <v>0</v>
      </c>
      <c r="J573" s="11">
        <f t="shared" si="97"/>
        <v>0</v>
      </c>
      <c r="K573" s="11">
        <f t="shared" si="98"/>
        <v>0</v>
      </c>
    </row>
    <row r="574" spans="2:11" s="40" customFormat="1" ht="15.6">
      <c r="B574" s="9" t="s">
        <v>275</v>
      </c>
      <c r="C574" s="27">
        <v>20</v>
      </c>
      <c r="D574" s="7">
        <v>0</v>
      </c>
      <c r="E574" s="8">
        <v>7809</v>
      </c>
      <c r="F574" s="2">
        <v>800</v>
      </c>
      <c r="G574" s="11">
        <f t="shared" si="107"/>
        <v>3663000</v>
      </c>
      <c r="H574" s="11">
        <f t="shared" si="107"/>
        <v>3663000</v>
      </c>
      <c r="I574" s="11">
        <f t="shared" si="107"/>
        <v>0</v>
      </c>
      <c r="J574" s="11">
        <f t="shared" si="97"/>
        <v>0</v>
      </c>
      <c r="K574" s="11">
        <f t="shared" si="98"/>
        <v>0</v>
      </c>
    </row>
    <row r="575" spans="2:11" s="40" customFormat="1" ht="46.8">
      <c r="B575" s="9" t="s">
        <v>14</v>
      </c>
      <c r="C575" s="27">
        <v>20</v>
      </c>
      <c r="D575" s="7">
        <v>0</v>
      </c>
      <c r="E575" s="8">
        <v>7809</v>
      </c>
      <c r="F575" s="1">
        <v>810</v>
      </c>
      <c r="G575" s="11">
        <v>3663000</v>
      </c>
      <c r="H575" s="11">
        <v>3663000</v>
      </c>
      <c r="I575" s="11"/>
      <c r="J575" s="11">
        <f t="shared" si="97"/>
        <v>0</v>
      </c>
      <c r="K575" s="11">
        <f t="shared" si="98"/>
        <v>0</v>
      </c>
    </row>
    <row r="576" spans="2:11" s="40" customFormat="1" ht="31.2">
      <c r="B576" s="6" t="s">
        <v>144</v>
      </c>
      <c r="C576" s="27">
        <v>40</v>
      </c>
      <c r="D576" s="7">
        <v>0</v>
      </c>
      <c r="E576" s="8">
        <v>0</v>
      </c>
      <c r="F576" s="2"/>
      <c r="G576" s="11">
        <f>G577+G623+G632</f>
        <v>541730900</v>
      </c>
      <c r="H576" s="11">
        <f>H577+H623+H632</f>
        <v>541730900</v>
      </c>
      <c r="I576" s="11">
        <f>I577+I623+I632</f>
        <v>8501703.0199999996</v>
      </c>
      <c r="J576" s="11">
        <f t="shared" si="97"/>
        <v>1.5693590710812322</v>
      </c>
      <c r="K576" s="11">
        <f t="shared" si="98"/>
        <v>1.5693590710812322</v>
      </c>
    </row>
    <row r="577" spans="2:11" s="40" customFormat="1" ht="31.2">
      <c r="B577" s="6" t="s">
        <v>145</v>
      </c>
      <c r="C577" s="27">
        <v>40</v>
      </c>
      <c r="D577" s="7">
        <v>1</v>
      </c>
      <c r="E577" s="8">
        <v>0</v>
      </c>
      <c r="F577" s="2"/>
      <c r="G577" s="11">
        <f>G578+G585+G588+G595+G598+G601+G604+G613+G618</f>
        <v>301426500</v>
      </c>
      <c r="H577" s="11">
        <f>H578+H585+H588+H595+H598+H601+H604+H613+H618</f>
        <v>301426500</v>
      </c>
      <c r="I577" s="11">
        <f>I578+I585+I588+I595+I598+I601+I604+I613+I618</f>
        <v>8501703.0199999996</v>
      </c>
      <c r="J577" s="11">
        <f t="shared" ref="J577:J638" si="108">I577/G577*100</f>
        <v>2.8204895787198536</v>
      </c>
      <c r="K577" s="11">
        <f t="shared" ref="K577:K638" si="109">I577/H577*100</f>
        <v>2.8204895787198536</v>
      </c>
    </row>
    <row r="578" spans="2:11" s="40" customFormat="1" ht="31.2">
      <c r="B578" s="6" t="s">
        <v>146</v>
      </c>
      <c r="C578" s="27">
        <v>40</v>
      </c>
      <c r="D578" s="7">
        <v>1</v>
      </c>
      <c r="E578" s="8">
        <v>59</v>
      </c>
      <c r="F578" s="2"/>
      <c r="G578" s="11">
        <f>G579+G581+G583</f>
        <v>49093700</v>
      </c>
      <c r="H578" s="11">
        <f>H579+H581+H583</f>
        <v>49093700</v>
      </c>
      <c r="I578" s="11">
        <f>I579+I581+I583</f>
        <v>1294055.32</v>
      </c>
      <c r="J578" s="11">
        <f t="shared" si="108"/>
        <v>2.6358887596575529</v>
      </c>
      <c r="K578" s="11">
        <f t="shared" si="109"/>
        <v>2.6358887596575529</v>
      </c>
    </row>
    <row r="579" spans="2:11" s="40" customFormat="1" ht="62.4">
      <c r="B579" s="9" t="s">
        <v>266</v>
      </c>
      <c r="C579" s="27">
        <v>40</v>
      </c>
      <c r="D579" s="7">
        <v>1</v>
      </c>
      <c r="E579" s="8">
        <v>59</v>
      </c>
      <c r="F579" s="2">
        <v>100</v>
      </c>
      <c r="G579" s="11">
        <f>G580</f>
        <v>39473100</v>
      </c>
      <c r="H579" s="11">
        <f>H580</f>
        <v>39473100</v>
      </c>
      <c r="I579" s="11">
        <f>I580</f>
        <v>1282615.32</v>
      </c>
      <c r="J579" s="11">
        <f t="shared" si="108"/>
        <v>3.2493402342354671</v>
      </c>
      <c r="K579" s="11">
        <f t="shared" si="109"/>
        <v>3.2493402342354671</v>
      </c>
    </row>
    <row r="580" spans="2:11" s="40" customFormat="1" ht="15.6">
      <c r="B580" s="9" t="s">
        <v>267</v>
      </c>
      <c r="C580" s="27">
        <v>40</v>
      </c>
      <c r="D580" s="7">
        <v>1</v>
      </c>
      <c r="E580" s="8">
        <v>59</v>
      </c>
      <c r="F580" s="2">
        <v>110</v>
      </c>
      <c r="G580" s="11">
        <f>39277100+196000</f>
        <v>39473100</v>
      </c>
      <c r="H580" s="11">
        <f>39277100+196000</f>
        <v>39473100</v>
      </c>
      <c r="I580" s="11">
        <v>1282615.32</v>
      </c>
      <c r="J580" s="11">
        <f t="shared" si="108"/>
        <v>3.2493402342354671</v>
      </c>
      <c r="K580" s="11">
        <f t="shared" si="109"/>
        <v>3.2493402342354671</v>
      </c>
    </row>
    <row r="581" spans="2:11" s="40" customFormat="1" ht="31.2">
      <c r="B581" s="9" t="s">
        <v>128</v>
      </c>
      <c r="C581" s="27">
        <v>40</v>
      </c>
      <c r="D581" s="7">
        <v>1</v>
      </c>
      <c r="E581" s="8">
        <v>59</v>
      </c>
      <c r="F581" s="2">
        <v>200</v>
      </c>
      <c r="G581" s="11">
        <f>G582</f>
        <v>9398900</v>
      </c>
      <c r="H581" s="11">
        <f>H582</f>
        <v>9398900</v>
      </c>
      <c r="I581" s="11">
        <f>I582</f>
        <v>0</v>
      </c>
      <c r="J581" s="11">
        <f t="shared" si="108"/>
        <v>0</v>
      </c>
      <c r="K581" s="11">
        <f t="shared" si="109"/>
        <v>0</v>
      </c>
    </row>
    <row r="582" spans="2:11" s="40" customFormat="1" ht="31.2">
      <c r="B582" s="9" t="s">
        <v>129</v>
      </c>
      <c r="C582" s="27">
        <v>40</v>
      </c>
      <c r="D582" s="7">
        <v>1</v>
      </c>
      <c r="E582" s="8">
        <v>59</v>
      </c>
      <c r="F582" s="2">
        <v>240</v>
      </c>
      <c r="G582" s="11">
        <v>9398900</v>
      </c>
      <c r="H582" s="11">
        <v>9398900</v>
      </c>
      <c r="I582" s="11"/>
      <c r="J582" s="11">
        <f t="shared" si="108"/>
        <v>0</v>
      </c>
      <c r="K582" s="11">
        <f t="shared" si="109"/>
        <v>0</v>
      </c>
    </row>
    <row r="583" spans="2:11" s="40" customFormat="1" ht="15.6">
      <c r="B583" s="9" t="s">
        <v>275</v>
      </c>
      <c r="C583" s="27">
        <v>40</v>
      </c>
      <c r="D583" s="7">
        <v>1</v>
      </c>
      <c r="E583" s="8">
        <v>59</v>
      </c>
      <c r="F583" s="2">
        <v>800</v>
      </c>
      <c r="G583" s="11">
        <f>G584</f>
        <v>221700</v>
      </c>
      <c r="H583" s="11">
        <f>H584</f>
        <v>221700</v>
      </c>
      <c r="I583" s="11">
        <f>I584</f>
        <v>11440</v>
      </c>
      <c r="J583" s="11">
        <f t="shared" si="108"/>
        <v>5.1601262967974746</v>
      </c>
      <c r="K583" s="11">
        <f t="shared" si="109"/>
        <v>5.1601262967974746</v>
      </c>
    </row>
    <row r="584" spans="2:11" s="40" customFormat="1" ht="15.6">
      <c r="B584" s="6" t="s">
        <v>276</v>
      </c>
      <c r="C584" s="27">
        <v>40</v>
      </c>
      <c r="D584" s="7">
        <v>1</v>
      </c>
      <c r="E584" s="8">
        <v>59</v>
      </c>
      <c r="F584" s="2">
        <v>850</v>
      </c>
      <c r="G584" s="11">
        <f>75700+146000</f>
        <v>221700</v>
      </c>
      <c r="H584" s="11">
        <f>75700+146000</f>
        <v>221700</v>
      </c>
      <c r="I584" s="11">
        <v>11440</v>
      </c>
      <c r="J584" s="11">
        <f t="shared" si="108"/>
        <v>5.1601262967974746</v>
      </c>
      <c r="K584" s="11">
        <f t="shared" si="109"/>
        <v>5.1601262967974746</v>
      </c>
    </row>
    <row r="585" spans="2:11" s="40" customFormat="1" ht="15.6">
      <c r="B585" s="6" t="s">
        <v>147</v>
      </c>
      <c r="C585" s="27">
        <v>40</v>
      </c>
      <c r="D585" s="7">
        <v>1</v>
      </c>
      <c r="E585" s="8">
        <v>203</v>
      </c>
      <c r="F585" s="2"/>
      <c r="G585" s="11">
        <f t="shared" ref="G585:I586" si="110">G586</f>
        <v>3663800</v>
      </c>
      <c r="H585" s="11">
        <f t="shared" si="110"/>
        <v>3663800</v>
      </c>
      <c r="I585" s="11">
        <f t="shared" si="110"/>
        <v>117485.52</v>
      </c>
      <c r="J585" s="11">
        <f t="shared" si="108"/>
        <v>3.2066575686445766</v>
      </c>
      <c r="K585" s="11">
        <f t="shared" si="109"/>
        <v>3.2066575686445766</v>
      </c>
    </row>
    <row r="586" spans="2:11" s="40" customFormat="1" ht="62.4">
      <c r="B586" s="9" t="s">
        <v>266</v>
      </c>
      <c r="C586" s="27">
        <v>40</v>
      </c>
      <c r="D586" s="7">
        <v>1</v>
      </c>
      <c r="E586" s="8">
        <v>203</v>
      </c>
      <c r="F586" s="2">
        <v>100</v>
      </c>
      <c r="G586" s="11">
        <f t="shared" si="110"/>
        <v>3663800</v>
      </c>
      <c r="H586" s="11">
        <f t="shared" si="110"/>
        <v>3663800</v>
      </c>
      <c r="I586" s="11">
        <f t="shared" si="110"/>
        <v>117485.52</v>
      </c>
      <c r="J586" s="11">
        <f t="shared" si="108"/>
        <v>3.2066575686445766</v>
      </c>
      <c r="K586" s="11">
        <f t="shared" si="109"/>
        <v>3.2066575686445766</v>
      </c>
    </row>
    <row r="587" spans="2:11" s="40" customFormat="1" ht="31.2">
      <c r="B587" s="9" t="s">
        <v>216</v>
      </c>
      <c r="C587" s="27">
        <v>40</v>
      </c>
      <c r="D587" s="7">
        <v>1</v>
      </c>
      <c r="E587" s="8">
        <v>203</v>
      </c>
      <c r="F587" s="2">
        <v>120</v>
      </c>
      <c r="G587" s="11">
        <v>3663800</v>
      </c>
      <c r="H587" s="11">
        <v>3663800</v>
      </c>
      <c r="I587" s="11">
        <v>117485.52</v>
      </c>
      <c r="J587" s="11">
        <f t="shared" si="108"/>
        <v>3.2066575686445766</v>
      </c>
      <c r="K587" s="11">
        <f t="shared" si="109"/>
        <v>3.2066575686445766</v>
      </c>
    </row>
    <row r="588" spans="2:11" s="40" customFormat="1" ht="15.6">
      <c r="B588" s="6" t="s">
        <v>148</v>
      </c>
      <c r="C588" s="27">
        <v>40</v>
      </c>
      <c r="D588" s="7">
        <v>1</v>
      </c>
      <c r="E588" s="8">
        <v>204</v>
      </c>
      <c r="F588" s="2"/>
      <c r="G588" s="11">
        <f>G589+G591+G593</f>
        <v>215154100</v>
      </c>
      <c r="H588" s="11">
        <f>H589+H591+H593</f>
        <v>215154100</v>
      </c>
      <c r="I588" s="11">
        <f>I589+I591+I593</f>
        <v>6770585.5599999996</v>
      </c>
      <c r="J588" s="11">
        <f t="shared" si="108"/>
        <v>3.1468540734292305</v>
      </c>
      <c r="K588" s="11">
        <f t="shared" si="109"/>
        <v>3.1468540734292305</v>
      </c>
    </row>
    <row r="589" spans="2:11" s="40" customFormat="1" ht="62.4">
      <c r="B589" s="9" t="s">
        <v>266</v>
      </c>
      <c r="C589" s="27">
        <v>40</v>
      </c>
      <c r="D589" s="7">
        <v>1</v>
      </c>
      <c r="E589" s="8">
        <v>204</v>
      </c>
      <c r="F589" s="2">
        <v>100</v>
      </c>
      <c r="G589" s="11">
        <f>G590</f>
        <v>190916400</v>
      </c>
      <c r="H589" s="11">
        <f>H590</f>
        <v>190916400</v>
      </c>
      <c r="I589" s="11">
        <f>I590</f>
        <v>6755585.5599999996</v>
      </c>
      <c r="J589" s="11">
        <f t="shared" si="108"/>
        <v>3.5385045810627056</v>
      </c>
      <c r="K589" s="11">
        <f t="shared" si="109"/>
        <v>3.5385045810627056</v>
      </c>
    </row>
    <row r="590" spans="2:11" s="40" customFormat="1" ht="31.2">
      <c r="B590" s="9" t="s">
        <v>216</v>
      </c>
      <c r="C590" s="27">
        <v>40</v>
      </c>
      <c r="D590" s="7">
        <v>1</v>
      </c>
      <c r="E590" s="8">
        <v>204</v>
      </c>
      <c r="F590" s="2">
        <v>120</v>
      </c>
      <c r="G590" s="11">
        <f>189799400+1117000</f>
        <v>190916400</v>
      </c>
      <c r="H590" s="11">
        <f>189799400+1117000</f>
        <v>190916400</v>
      </c>
      <c r="I590" s="11">
        <v>6755585.5599999996</v>
      </c>
      <c r="J590" s="11">
        <f t="shared" si="108"/>
        <v>3.5385045810627056</v>
      </c>
      <c r="K590" s="11">
        <f t="shared" si="109"/>
        <v>3.5385045810627056</v>
      </c>
    </row>
    <row r="591" spans="2:11" s="40" customFormat="1" ht="31.2">
      <c r="B591" s="9" t="s">
        <v>128</v>
      </c>
      <c r="C591" s="27">
        <v>40</v>
      </c>
      <c r="D591" s="7">
        <v>1</v>
      </c>
      <c r="E591" s="8">
        <v>204</v>
      </c>
      <c r="F591" s="2">
        <v>200</v>
      </c>
      <c r="G591" s="11">
        <f>G592</f>
        <v>21895900</v>
      </c>
      <c r="H591" s="11">
        <f>H592</f>
        <v>21895900</v>
      </c>
      <c r="I591" s="11">
        <f>I592</f>
        <v>15000</v>
      </c>
      <c r="J591" s="11">
        <f t="shared" si="108"/>
        <v>6.8505976004640132E-2</v>
      </c>
      <c r="K591" s="11">
        <f t="shared" si="109"/>
        <v>6.8505976004640132E-2</v>
      </c>
    </row>
    <row r="592" spans="2:11" s="40" customFormat="1" ht="31.2">
      <c r="B592" s="9" t="s">
        <v>129</v>
      </c>
      <c r="C592" s="27">
        <v>40</v>
      </c>
      <c r="D592" s="7">
        <v>1</v>
      </c>
      <c r="E592" s="8">
        <v>204</v>
      </c>
      <c r="F592" s="2">
        <v>240</v>
      </c>
      <c r="G592" s="11">
        <v>21895900</v>
      </c>
      <c r="H592" s="11">
        <v>21895900</v>
      </c>
      <c r="I592" s="11">
        <v>15000</v>
      </c>
      <c r="J592" s="11">
        <f t="shared" si="108"/>
        <v>6.8505976004640132E-2</v>
      </c>
      <c r="K592" s="11">
        <f t="shared" si="109"/>
        <v>6.8505976004640132E-2</v>
      </c>
    </row>
    <row r="593" spans="2:11" s="40" customFormat="1" ht="15.6">
      <c r="B593" s="9" t="s">
        <v>275</v>
      </c>
      <c r="C593" s="27">
        <v>40</v>
      </c>
      <c r="D593" s="7">
        <v>1</v>
      </c>
      <c r="E593" s="8">
        <v>204</v>
      </c>
      <c r="F593" s="1">
        <v>800</v>
      </c>
      <c r="G593" s="11">
        <f>G594</f>
        <v>2341800</v>
      </c>
      <c r="H593" s="11">
        <f>H594</f>
        <v>2341800</v>
      </c>
      <c r="I593" s="11">
        <f>I594</f>
        <v>0</v>
      </c>
      <c r="J593" s="11">
        <f t="shared" si="108"/>
        <v>0</v>
      </c>
      <c r="K593" s="11">
        <f t="shared" si="109"/>
        <v>0</v>
      </c>
    </row>
    <row r="594" spans="2:11" s="40" customFormat="1" ht="15.6">
      <c r="B594" s="9" t="s">
        <v>276</v>
      </c>
      <c r="C594" s="27">
        <v>40</v>
      </c>
      <c r="D594" s="7">
        <v>1</v>
      </c>
      <c r="E594" s="8">
        <v>204</v>
      </c>
      <c r="F594" s="1">
        <v>850</v>
      </c>
      <c r="G594" s="11">
        <v>2341800</v>
      </c>
      <c r="H594" s="11">
        <v>2341800</v>
      </c>
      <c r="I594" s="11"/>
      <c r="J594" s="11">
        <f t="shared" si="108"/>
        <v>0</v>
      </c>
      <c r="K594" s="11">
        <f t="shared" si="109"/>
        <v>0</v>
      </c>
    </row>
    <row r="595" spans="2:11" s="40" customFormat="1" ht="31.2">
      <c r="B595" s="6" t="s">
        <v>150</v>
      </c>
      <c r="C595" s="27">
        <v>40</v>
      </c>
      <c r="D595" s="7">
        <v>1</v>
      </c>
      <c r="E595" s="8">
        <v>208</v>
      </c>
      <c r="F595" s="2"/>
      <c r="G595" s="11">
        <f t="shared" ref="G595:I596" si="111">G596</f>
        <v>3667000</v>
      </c>
      <c r="H595" s="11">
        <f t="shared" si="111"/>
        <v>3667000</v>
      </c>
      <c r="I595" s="11">
        <f t="shared" si="111"/>
        <v>124485.13</v>
      </c>
      <c r="J595" s="11">
        <f t="shared" si="108"/>
        <v>3.3947403872375244</v>
      </c>
      <c r="K595" s="11">
        <f t="shared" si="109"/>
        <v>3.3947403872375244</v>
      </c>
    </row>
    <row r="596" spans="2:11" s="40" customFormat="1" ht="62.4">
      <c r="B596" s="9" t="s">
        <v>266</v>
      </c>
      <c r="C596" s="27">
        <v>40</v>
      </c>
      <c r="D596" s="7">
        <v>1</v>
      </c>
      <c r="E596" s="8">
        <v>208</v>
      </c>
      <c r="F596" s="2">
        <v>100</v>
      </c>
      <c r="G596" s="11">
        <f t="shared" si="111"/>
        <v>3667000</v>
      </c>
      <c r="H596" s="11">
        <f t="shared" si="111"/>
        <v>3667000</v>
      </c>
      <c r="I596" s="11">
        <f t="shared" si="111"/>
        <v>124485.13</v>
      </c>
      <c r="J596" s="11">
        <f t="shared" si="108"/>
        <v>3.3947403872375244</v>
      </c>
      <c r="K596" s="11">
        <f t="shared" si="109"/>
        <v>3.3947403872375244</v>
      </c>
    </row>
    <row r="597" spans="2:11" s="40" customFormat="1" ht="31.2">
      <c r="B597" s="9" t="s">
        <v>216</v>
      </c>
      <c r="C597" s="27">
        <v>40</v>
      </c>
      <c r="D597" s="7">
        <v>1</v>
      </c>
      <c r="E597" s="8">
        <v>208</v>
      </c>
      <c r="F597" s="2">
        <v>120</v>
      </c>
      <c r="G597" s="11">
        <v>3667000</v>
      </c>
      <c r="H597" s="11">
        <v>3667000</v>
      </c>
      <c r="I597" s="11">
        <v>124485.13</v>
      </c>
      <c r="J597" s="11">
        <f t="shared" si="108"/>
        <v>3.3947403872375244</v>
      </c>
      <c r="K597" s="11">
        <f t="shared" si="109"/>
        <v>3.3947403872375244</v>
      </c>
    </row>
    <row r="598" spans="2:11" s="40" customFormat="1" ht="15.6">
      <c r="B598" s="6" t="s">
        <v>151</v>
      </c>
      <c r="C598" s="27">
        <v>40</v>
      </c>
      <c r="D598" s="7">
        <v>1</v>
      </c>
      <c r="E598" s="8">
        <v>212</v>
      </c>
      <c r="F598" s="2"/>
      <c r="G598" s="11">
        <f t="shared" ref="G598:I599" si="112">G599</f>
        <v>2781400</v>
      </c>
      <c r="H598" s="11">
        <f t="shared" si="112"/>
        <v>2781400</v>
      </c>
      <c r="I598" s="11">
        <f t="shared" si="112"/>
        <v>82418.460000000006</v>
      </c>
      <c r="J598" s="11">
        <f t="shared" si="108"/>
        <v>2.9632005464873807</v>
      </c>
      <c r="K598" s="11">
        <f t="shared" si="109"/>
        <v>2.9632005464873807</v>
      </c>
    </row>
    <row r="599" spans="2:11" s="40" customFormat="1" ht="62.4">
      <c r="B599" s="9" t="s">
        <v>266</v>
      </c>
      <c r="C599" s="27">
        <v>40</v>
      </c>
      <c r="D599" s="7">
        <v>1</v>
      </c>
      <c r="E599" s="8">
        <v>212</v>
      </c>
      <c r="F599" s="2">
        <v>100</v>
      </c>
      <c r="G599" s="11">
        <f t="shared" si="112"/>
        <v>2781400</v>
      </c>
      <c r="H599" s="11">
        <f t="shared" si="112"/>
        <v>2781400</v>
      </c>
      <c r="I599" s="11">
        <f t="shared" si="112"/>
        <v>82418.460000000006</v>
      </c>
      <c r="J599" s="11">
        <f t="shared" si="108"/>
        <v>2.9632005464873807</v>
      </c>
      <c r="K599" s="11">
        <f t="shared" si="109"/>
        <v>2.9632005464873807</v>
      </c>
    </row>
    <row r="600" spans="2:11" s="40" customFormat="1" ht="31.2">
      <c r="B600" s="9" t="s">
        <v>216</v>
      </c>
      <c r="C600" s="27">
        <v>40</v>
      </c>
      <c r="D600" s="7">
        <v>1</v>
      </c>
      <c r="E600" s="8">
        <v>212</v>
      </c>
      <c r="F600" s="2">
        <v>120</v>
      </c>
      <c r="G600" s="11">
        <v>2781400</v>
      </c>
      <c r="H600" s="11">
        <v>2781400</v>
      </c>
      <c r="I600" s="11">
        <v>82418.460000000006</v>
      </c>
      <c r="J600" s="11">
        <f t="shared" si="108"/>
        <v>2.9632005464873807</v>
      </c>
      <c r="K600" s="11">
        <f t="shared" si="109"/>
        <v>2.9632005464873807</v>
      </c>
    </row>
    <row r="601" spans="2:11" s="40" customFormat="1" ht="31.2">
      <c r="B601" s="6" t="s">
        <v>152</v>
      </c>
      <c r="C601" s="27">
        <v>40</v>
      </c>
      <c r="D601" s="7">
        <v>1</v>
      </c>
      <c r="E601" s="8">
        <v>225</v>
      </c>
      <c r="F601" s="2"/>
      <c r="G601" s="11">
        <f t="shared" ref="G601:I602" si="113">G602</f>
        <v>3407600</v>
      </c>
      <c r="H601" s="11">
        <f t="shared" si="113"/>
        <v>3407600</v>
      </c>
      <c r="I601" s="11">
        <f t="shared" si="113"/>
        <v>112673.03</v>
      </c>
      <c r="J601" s="11">
        <f t="shared" si="108"/>
        <v>3.3065215987791996</v>
      </c>
      <c r="K601" s="11">
        <f t="shared" si="109"/>
        <v>3.3065215987791996</v>
      </c>
    </row>
    <row r="602" spans="2:11" s="40" customFormat="1" ht="62.4">
      <c r="B602" s="9" t="s">
        <v>266</v>
      </c>
      <c r="C602" s="27">
        <v>40</v>
      </c>
      <c r="D602" s="7">
        <v>1</v>
      </c>
      <c r="E602" s="8">
        <v>225</v>
      </c>
      <c r="F602" s="2">
        <v>100</v>
      </c>
      <c r="G602" s="11">
        <f t="shared" si="113"/>
        <v>3407600</v>
      </c>
      <c r="H602" s="11">
        <f t="shared" si="113"/>
        <v>3407600</v>
      </c>
      <c r="I602" s="11">
        <f t="shared" si="113"/>
        <v>112673.03</v>
      </c>
      <c r="J602" s="11">
        <f t="shared" si="108"/>
        <v>3.3065215987791996</v>
      </c>
      <c r="K602" s="11">
        <f t="shared" si="109"/>
        <v>3.3065215987791996</v>
      </c>
    </row>
    <row r="603" spans="2:11" s="40" customFormat="1" ht="31.2">
      <c r="B603" s="9" t="s">
        <v>216</v>
      </c>
      <c r="C603" s="27">
        <v>40</v>
      </c>
      <c r="D603" s="7">
        <v>1</v>
      </c>
      <c r="E603" s="8">
        <v>225</v>
      </c>
      <c r="F603" s="2">
        <v>120</v>
      </c>
      <c r="G603" s="11">
        <v>3407600</v>
      </c>
      <c r="H603" s="11">
        <v>3407600</v>
      </c>
      <c r="I603" s="11">
        <v>112673.03</v>
      </c>
      <c r="J603" s="11">
        <f t="shared" si="108"/>
        <v>3.3065215987791996</v>
      </c>
      <c r="K603" s="11">
        <f t="shared" si="109"/>
        <v>3.3065215987791996</v>
      </c>
    </row>
    <row r="604" spans="2:11" s="40" customFormat="1" ht="15.6">
      <c r="B604" s="6" t="s">
        <v>153</v>
      </c>
      <c r="C604" s="27">
        <v>40</v>
      </c>
      <c r="D604" s="7">
        <v>1</v>
      </c>
      <c r="E604" s="8">
        <v>240</v>
      </c>
      <c r="F604" s="2"/>
      <c r="G604" s="11">
        <f>G605+G607+G609+G611</f>
        <v>9049500</v>
      </c>
      <c r="H604" s="11">
        <f>H605+H607+H609+H611</f>
        <v>9049500</v>
      </c>
      <c r="I604" s="11">
        <f>I605+I607+I609+I611</f>
        <v>0</v>
      </c>
      <c r="J604" s="11">
        <f t="shared" si="108"/>
        <v>0</v>
      </c>
      <c r="K604" s="11">
        <f t="shared" si="109"/>
        <v>0</v>
      </c>
    </row>
    <row r="605" spans="2:11" s="40" customFormat="1" ht="62.4">
      <c r="B605" s="9" t="s">
        <v>266</v>
      </c>
      <c r="C605" s="27">
        <v>40</v>
      </c>
      <c r="D605" s="7">
        <v>1</v>
      </c>
      <c r="E605" s="8">
        <v>240</v>
      </c>
      <c r="F605" s="2">
        <v>100</v>
      </c>
      <c r="G605" s="11">
        <f>G606</f>
        <v>3185000</v>
      </c>
      <c r="H605" s="11">
        <f>H606</f>
        <v>3185000</v>
      </c>
      <c r="I605" s="11">
        <f>I606</f>
        <v>0</v>
      </c>
      <c r="J605" s="11">
        <f t="shared" si="108"/>
        <v>0</v>
      </c>
      <c r="K605" s="11">
        <f t="shared" si="109"/>
        <v>0</v>
      </c>
    </row>
    <row r="606" spans="2:11" s="40" customFormat="1" ht="31.2">
      <c r="B606" s="9" t="s">
        <v>216</v>
      </c>
      <c r="C606" s="27">
        <v>40</v>
      </c>
      <c r="D606" s="7">
        <v>1</v>
      </c>
      <c r="E606" s="8">
        <v>240</v>
      </c>
      <c r="F606" s="2">
        <v>120</v>
      </c>
      <c r="G606" s="11">
        <v>3185000</v>
      </c>
      <c r="H606" s="11">
        <v>3185000</v>
      </c>
      <c r="I606" s="11"/>
      <c r="J606" s="11">
        <f t="shared" si="108"/>
        <v>0</v>
      </c>
      <c r="K606" s="11">
        <f t="shared" si="109"/>
        <v>0</v>
      </c>
    </row>
    <row r="607" spans="2:11" s="40" customFormat="1" ht="31.2">
      <c r="B607" s="9" t="s">
        <v>128</v>
      </c>
      <c r="C607" s="27">
        <v>40</v>
      </c>
      <c r="D607" s="7">
        <v>1</v>
      </c>
      <c r="E607" s="8">
        <v>240</v>
      </c>
      <c r="F607" s="2">
        <v>200</v>
      </c>
      <c r="G607" s="11">
        <f>G608</f>
        <v>5396500</v>
      </c>
      <c r="H607" s="11">
        <f>H608</f>
        <v>5396500</v>
      </c>
      <c r="I607" s="11">
        <f>I608</f>
        <v>0</v>
      </c>
      <c r="J607" s="11">
        <f t="shared" si="108"/>
        <v>0</v>
      </c>
      <c r="K607" s="11">
        <f t="shared" si="109"/>
        <v>0</v>
      </c>
    </row>
    <row r="608" spans="2:11" s="40" customFormat="1" ht="31.2">
      <c r="B608" s="9" t="s">
        <v>129</v>
      </c>
      <c r="C608" s="27">
        <v>40</v>
      </c>
      <c r="D608" s="7">
        <v>1</v>
      </c>
      <c r="E608" s="8">
        <v>240</v>
      </c>
      <c r="F608" s="2">
        <v>240</v>
      </c>
      <c r="G608" s="11">
        <v>5396500</v>
      </c>
      <c r="H608" s="11">
        <v>5396500</v>
      </c>
      <c r="I608" s="11"/>
      <c r="J608" s="11">
        <f t="shared" si="108"/>
        <v>0</v>
      </c>
      <c r="K608" s="11">
        <f t="shared" si="109"/>
        <v>0</v>
      </c>
    </row>
    <row r="609" spans="2:11" s="40" customFormat="1" ht="15.6">
      <c r="B609" s="9" t="s">
        <v>211</v>
      </c>
      <c r="C609" s="27">
        <v>40</v>
      </c>
      <c r="D609" s="7">
        <v>1</v>
      </c>
      <c r="E609" s="8">
        <v>240</v>
      </c>
      <c r="F609" s="2">
        <v>300</v>
      </c>
      <c r="G609" s="11">
        <f>G610</f>
        <v>114000</v>
      </c>
      <c r="H609" s="11">
        <f>H610</f>
        <v>114000</v>
      </c>
      <c r="I609" s="11">
        <f>I610</f>
        <v>0</v>
      </c>
      <c r="J609" s="11">
        <f t="shared" si="108"/>
        <v>0</v>
      </c>
      <c r="K609" s="11"/>
    </row>
    <row r="610" spans="2:11" s="40" customFormat="1" ht="31.2">
      <c r="B610" s="9" t="s">
        <v>11</v>
      </c>
      <c r="C610" s="27">
        <v>40</v>
      </c>
      <c r="D610" s="7">
        <v>1</v>
      </c>
      <c r="E610" s="8">
        <v>240</v>
      </c>
      <c r="F610" s="2">
        <v>320</v>
      </c>
      <c r="G610" s="11">
        <v>114000</v>
      </c>
      <c r="H610" s="11">
        <v>114000</v>
      </c>
      <c r="I610" s="11"/>
      <c r="J610" s="11">
        <f t="shared" si="108"/>
        <v>0</v>
      </c>
      <c r="K610" s="11"/>
    </row>
    <row r="611" spans="2:11" s="40" customFormat="1" ht="15.6">
      <c r="B611" s="9" t="s">
        <v>275</v>
      </c>
      <c r="C611" s="27">
        <v>40</v>
      </c>
      <c r="D611" s="7">
        <v>1</v>
      </c>
      <c r="E611" s="8">
        <v>240</v>
      </c>
      <c r="F611" s="2">
        <v>800</v>
      </c>
      <c r="G611" s="11">
        <f>G612</f>
        <v>354000</v>
      </c>
      <c r="H611" s="11">
        <f>H612</f>
        <v>354000</v>
      </c>
      <c r="I611" s="11">
        <f>I612</f>
        <v>0</v>
      </c>
      <c r="J611" s="11">
        <f t="shared" si="108"/>
        <v>0</v>
      </c>
      <c r="K611" s="11">
        <f t="shared" si="109"/>
        <v>0</v>
      </c>
    </row>
    <row r="612" spans="2:11" s="40" customFormat="1" ht="15.6">
      <c r="B612" s="9" t="s">
        <v>276</v>
      </c>
      <c r="C612" s="27">
        <v>40</v>
      </c>
      <c r="D612" s="7">
        <v>1</v>
      </c>
      <c r="E612" s="8">
        <v>240</v>
      </c>
      <c r="F612" s="2">
        <v>850</v>
      </c>
      <c r="G612" s="11">
        <v>354000</v>
      </c>
      <c r="H612" s="11">
        <v>354000</v>
      </c>
      <c r="I612" s="11"/>
      <c r="J612" s="11">
        <f t="shared" si="108"/>
        <v>0</v>
      </c>
      <c r="K612" s="11">
        <f t="shared" si="109"/>
        <v>0</v>
      </c>
    </row>
    <row r="613" spans="2:11" s="40" customFormat="1" ht="103.8" customHeight="1">
      <c r="B613" s="6" t="s">
        <v>79</v>
      </c>
      <c r="C613" s="27">
        <v>40</v>
      </c>
      <c r="D613" s="7">
        <v>1</v>
      </c>
      <c r="E613" s="8">
        <v>5118</v>
      </c>
      <c r="F613" s="2"/>
      <c r="G613" s="11">
        <f>G614+G616</f>
        <v>5416000</v>
      </c>
      <c r="H613" s="11">
        <f>H614+H616</f>
        <v>5416000</v>
      </c>
      <c r="I613" s="11">
        <f>I614+I616</f>
        <v>0</v>
      </c>
      <c r="J613" s="11">
        <f t="shared" si="108"/>
        <v>0</v>
      </c>
      <c r="K613" s="11">
        <f t="shared" si="109"/>
        <v>0</v>
      </c>
    </row>
    <row r="614" spans="2:11" s="40" customFormat="1" ht="62.4">
      <c r="B614" s="9" t="s">
        <v>266</v>
      </c>
      <c r="C614" s="27">
        <v>40</v>
      </c>
      <c r="D614" s="7">
        <v>1</v>
      </c>
      <c r="E614" s="8">
        <v>5118</v>
      </c>
      <c r="F614" s="2">
        <v>100</v>
      </c>
      <c r="G614" s="11">
        <f t="shared" ref="G614:I614" si="114">G615</f>
        <v>5142500</v>
      </c>
      <c r="H614" s="11">
        <f t="shared" si="114"/>
        <v>5142500</v>
      </c>
      <c r="I614" s="11">
        <f t="shared" si="114"/>
        <v>0</v>
      </c>
      <c r="J614" s="11">
        <f t="shared" si="108"/>
        <v>0</v>
      </c>
      <c r="K614" s="11">
        <f t="shared" si="109"/>
        <v>0</v>
      </c>
    </row>
    <row r="615" spans="2:11" s="40" customFormat="1" ht="31.2">
      <c r="B615" s="9" t="s">
        <v>216</v>
      </c>
      <c r="C615" s="27">
        <v>40</v>
      </c>
      <c r="D615" s="7">
        <v>1</v>
      </c>
      <c r="E615" s="8">
        <v>5118</v>
      </c>
      <c r="F615" s="1">
        <v>120</v>
      </c>
      <c r="G615" s="11">
        <f>5082500+60000</f>
        <v>5142500</v>
      </c>
      <c r="H615" s="11">
        <f>60000+5082500</f>
        <v>5142500</v>
      </c>
      <c r="I615" s="11"/>
      <c r="J615" s="11">
        <f t="shared" si="108"/>
        <v>0</v>
      </c>
      <c r="K615" s="11">
        <f t="shared" si="109"/>
        <v>0</v>
      </c>
    </row>
    <row r="616" spans="2:11" s="40" customFormat="1" ht="31.2">
      <c r="B616" s="9" t="s">
        <v>128</v>
      </c>
      <c r="C616" s="27">
        <v>40</v>
      </c>
      <c r="D616" s="7">
        <v>1</v>
      </c>
      <c r="E616" s="8">
        <v>5118</v>
      </c>
      <c r="F616" s="1">
        <v>200</v>
      </c>
      <c r="G616" s="11">
        <f>G617</f>
        <v>273500</v>
      </c>
      <c r="H616" s="11">
        <f>H617</f>
        <v>273500</v>
      </c>
      <c r="I616" s="11"/>
      <c r="J616" s="11"/>
      <c r="K616" s="11">
        <f t="shared" si="109"/>
        <v>0</v>
      </c>
    </row>
    <row r="617" spans="2:11" s="40" customFormat="1" ht="31.2">
      <c r="B617" s="9" t="s">
        <v>129</v>
      </c>
      <c r="C617" s="27">
        <v>40</v>
      </c>
      <c r="D617" s="7">
        <v>1</v>
      </c>
      <c r="E617" s="8">
        <v>5118</v>
      </c>
      <c r="F617" s="1">
        <v>240</v>
      </c>
      <c r="G617" s="11">
        <v>273500</v>
      </c>
      <c r="H617" s="11">
        <v>273500</v>
      </c>
      <c r="I617" s="11"/>
      <c r="J617" s="11"/>
      <c r="K617" s="11">
        <f t="shared" si="109"/>
        <v>0</v>
      </c>
    </row>
    <row r="618" spans="2:11" s="40" customFormat="1" ht="99.6" customHeight="1">
      <c r="B618" s="9" t="s">
        <v>80</v>
      </c>
      <c r="C618" s="27">
        <v>40</v>
      </c>
      <c r="D618" s="7">
        <v>1</v>
      </c>
      <c r="E618" s="8">
        <v>5589</v>
      </c>
      <c r="F618" s="1"/>
      <c r="G618" s="11">
        <f>G619+G621</f>
        <v>9193400</v>
      </c>
      <c r="H618" s="11">
        <f>H619+H621</f>
        <v>9193400</v>
      </c>
      <c r="I618" s="11">
        <f>I619+I621</f>
        <v>0</v>
      </c>
      <c r="J618" s="11"/>
      <c r="K618" s="11">
        <f t="shared" si="109"/>
        <v>0</v>
      </c>
    </row>
    <row r="619" spans="2:11" s="40" customFormat="1" ht="62.4">
      <c r="B619" s="9" t="s">
        <v>266</v>
      </c>
      <c r="C619" s="27">
        <v>40</v>
      </c>
      <c r="D619" s="7">
        <v>1</v>
      </c>
      <c r="E619" s="8">
        <v>5589</v>
      </c>
      <c r="F619" s="1">
        <v>100</v>
      </c>
      <c r="G619" s="11">
        <f>G620</f>
        <v>6853000</v>
      </c>
      <c r="H619" s="11">
        <f>H620</f>
        <v>6853000</v>
      </c>
      <c r="I619" s="11"/>
      <c r="J619" s="11"/>
      <c r="K619" s="11">
        <f t="shared" si="109"/>
        <v>0</v>
      </c>
    </row>
    <row r="620" spans="2:11" s="40" customFormat="1" ht="31.2">
      <c r="B620" s="9" t="s">
        <v>216</v>
      </c>
      <c r="C620" s="27">
        <v>40</v>
      </c>
      <c r="D620" s="7">
        <v>1</v>
      </c>
      <c r="E620" s="8">
        <v>5589</v>
      </c>
      <c r="F620" s="1">
        <v>120</v>
      </c>
      <c r="G620" s="11">
        <f>6616000+237000</f>
        <v>6853000</v>
      </c>
      <c r="H620" s="11">
        <f>6616000+237000</f>
        <v>6853000</v>
      </c>
      <c r="I620" s="11"/>
      <c r="J620" s="11"/>
      <c r="K620" s="11">
        <f t="shared" si="109"/>
        <v>0</v>
      </c>
    </row>
    <row r="621" spans="2:11" s="40" customFormat="1" ht="31.2">
      <c r="B621" s="9" t="s">
        <v>128</v>
      </c>
      <c r="C621" s="27">
        <v>40</v>
      </c>
      <c r="D621" s="7">
        <v>1</v>
      </c>
      <c r="E621" s="8">
        <v>5589</v>
      </c>
      <c r="F621" s="1">
        <v>200</v>
      </c>
      <c r="G621" s="11">
        <f>G622</f>
        <v>2340400</v>
      </c>
      <c r="H621" s="11">
        <f>H622</f>
        <v>2340400</v>
      </c>
      <c r="I621" s="11"/>
      <c r="J621" s="11"/>
      <c r="K621" s="11">
        <f t="shared" si="109"/>
        <v>0</v>
      </c>
    </row>
    <row r="622" spans="2:11" s="40" customFormat="1" ht="31.2">
      <c r="B622" s="9" t="s">
        <v>129</v>
      </c>
      <c r="C622" s="27">
        <v>40</v>
      </c>
      <c r="D622" s="7">
        <v>1</v>
      </c>
      <c r="E622" s="8">
        <v>5589</v>
      </c>
      <c r="F622" s="1">
        <v>240</v>
      </c>
      <c r="G622" s="11">
        <v>2340400</v>
      </c>
      <c r="H622" s="11">
        <v>2340400</v>
      </c>
      <c r="I622" s="11"/>
      <c r="J622" s="11"/>
      <c r="K622" s="11">
        <f t="shared" si="109"/>
        <v>0</v>
      </c>
    </row>
    <row r="623" spans="2:11" s="40" customFormat="1" ht="31.2">
      <c r="B623" s="9" t="s">
        <v>155</v>
      </c>
      <c r="C623" s="27">
        <v>40</v>
      </c>
      <c r="D623" s="7">
        <v>2</v>
      </c>
      <c r="E623" s="8">
        <v>0</v>
      </c>
      <c r="F623" s="1"/>
      <c r="G623" s="11">
        <f>G627+G624</f>
        <v>237216400</v>
      </c>
      <c r="H623" s="11">
        <f>H627+H624</f>
        <v>237216400</v>
      </c>
      <c r="I623" s="11">
        <f>I627+I624</f>
        <v>0</v>
      </c>
      <c r="J623" s="11">
        <f t="shared" si="108"/>
        <v>0</v>
      </c>
      <c r="K623" s="11">
        <f t="shared" si="109"/>
        <v>0</v>
      </c>
    </row>
    <row r="624" spans="2:11" s="40" customFormat="1" ht="118.8" customHeight="1">
      <c r="B624" s="9" t="s">
        <v>81</v>
      </c>
      <c r="C624" s="27">
        <v>40</v>
      </c>
      <c r="D624" s="7">
        <v>2</v>
      </c>
      <c r="E624" s="8">
        <v>9502</v>
      </c>
      <c r="F624" s="1"/>
      <c r="G624" s="11">
        <f>G625</f>
        <v>7543100</v>
      </c>
      <c r="H624" s="11">
        <f>H625</f>
        <v>7543100</v>
      </c>
      <c r="I624" s="11"/>
      <c r="J624" s="11"/>
      <c r="K624" s="11"/>
    </row>
    <row r="625" spans="2:11" s="40" customFormat="1" ht="31.2">
      <c r="B625" s="9" t="s">
        <v>224</v>
      </c>
      <c r="C625" s="27">
        <v>40</v>
      </c>
      <c r="D625" s="7">
        <v>2</v>
      </c>
      <c r="E625" s="8">
        <v>9502</v>
      </c>
      <c r="F625" s="1">
        <v>400</v>
      </c>
      <c r="G625" s="11">
        <f>G626</f>
        <v>7543100</v>
      </c>
      <c r="H625" s="11">
        <f>H626</f>
        <v>7543100</v>
      </c>
      <c r="I625" s="11"/>
      <c r="J625" s="11"/>
      <c r="K625" s="11"/>
    </row>
    <row r="626" spans="2:11" s="40" customFormat="1" ht="15.6">
      <c r="B626" s="9" t="s">
        <v>225</v>
      </c>
      <c r="C626" s="27">
        <v>40</v>
      </c>
      <c r="D626" s="7">
        <v>2</v>
      </c>
      <c r="E626" s="8">
        <v>9502</v>
      </c>
      <c r="F626" s="1">
        <v>410</v>
      </c>
      <c r="G626" s="11">
        <v>7543100</v>
      </c>
      <c r="H626" s="11">
        <v>7543100</v>
      </c>
      <c r="I626" s="11"/>
      <c r="J626" s="11"/>
      <c r="K626" s="11"/>
    </row>
    <row r="627" spans="2:11" s="40" customFormat="1" ht="46.8">
      <c r="B627" s="9" t="s">
        <v>156</v>
      </c>
      <c r="C627" s="27">
        <v>40</v>
      </c>
      <c r="D627" s="7">
        <v>2</v>
      </c>
      <c r="E627" s="8">
        <v>9602</v>
      </c>
      <c r="F627" s="1"/>
      <c r="G627" s="11">
        <f>G630+G628</f>
        <v>229673300</v>
      </c>
      <c r="H627" s="11">
        <f>H630+H628</f>
        <v>229673300</v>
      </c>
      <c r="I627" s="11">
        <f>I630+I628</f>
        <v>0</v>
      </c>
      <c r="J627" s="11">
        <f t="shared" si="108"/>
        <v>0</v>
      </c>
      <c r="K627" s="11">
        <f t="shared" si="109"/>
        <v>0</v>
      </c>
    </row>
    <row r="628" spans="2:11" s="40" customFormat="1" ht="31.2">
      <c r="B628" s="9" t="s">
        <v>128</v>
      </c>
      <c r="C628" s="27">
        <v>40</v>
      </c>
      <c r="D628" s="7">
        <v>2</v>
      </c>
      <c r="E628" s="8">
        <v>9602</v>
      </c>
      <c r="F628" s="1">
        <v>200</v>
      </c>
      <c r="G628" s="11">
        <f>G629</f>
        <v>1689900</v>
      </c>
      <c r="H628" s="11">
        <f>H629</f>
        <v>1689900</v>
      </c>
      <c r="I628" s="11">
        <f>I629</f>
        <v>0</v>
      </c>
      <c r="J628" s="11">
        <f t="shared" si="108"/>
        <v>0</v>
      </c>
      <c r="K628" s="11">
        <f t="shared" si="109"/>
        <v>0</v>
      </c>
    </row>
    <row r="629" spans="2:11" s="40" customFormat="1" ht="31.2">
      <c r="B629" s="9" t="s">
        <v>129</v>
      </c>
      <c r="C629" s="27">
        <v>40</v>
      </c>
      <c r="D629" s="7">
        <v>2</v>
      </c>
      <c r="E629" s="8">
        <v>9602</v>
      </c>
      <c r="F629" s="1">
        <v>240</v>
      </c>
      <c r="G629" s="11">
        <v>1689900</v>
      </c>
      <c r="H629" s="11">
        <v>1689900</v>
      </c>
      <c r="I629" s="11"/>
      <c r="J629" s="11">
        <f t="shared" si="108"/>
        <v>0</v>
      </c>
      <c r="K629" s="11">
        <f t="shared" si="109"/>
        <v>0</v>
      </c>
    </row>
    <row r="630" spans="2:11" s="40" customFormat="1" ht="31.2">
      <c r="B630" s="9" t="s">
        <v>224</v>
      </c>
      <c r="C630" s="27">
        <v>40</v>
      </c>
      <c r="D630" s="7">
        <v>2</v>
      </c>
      <c r="E630" s="8">
        <v>9602</v>
      </c>
      <c r="F630" s="1">
        <v>400</v>
      </c>
      <c r="G630" s="11">
        <f>G631</f>
        <v>227983400</v>
      </c>
      <c r="H630" s="11">
        <f>H631</f>
        <v>227983400</v>
      </c>
      <c r="I630" s="11">
        <f>I631</f>
        <v>0</v>
      </c>
      <c r="J630" s="11">
        <f t="shared" si="108"/>
        <v>0</v>
      </c>
      <c r="K630" s="11">
        <f t="shared" si="109"/>
        <v>0</v>
      </c>
    </row>
    <row r="631" spans="2:11" s="40" customFormat="1" ht="15.6">
      <c r="B631" s="9" t="s">
        <v>225</v>
      </c>
      <c r="C631" s="27">
        <v>40</v>
      </c>
      <c r="D631" s="7">
        <v>2</v>
      </c>
      <c r="E631" s="8">
        <v>9602</v>
      </c>
      <c r="F631" s="1">
        <v>410</v>
      </c>
      <c r="G631" s="11">
        <v>227983400</v>
      </c>
      <c r="H631" s="11">
        <v>227983400</v>
      </c>
      <c r="I631" s="11"/>
      <c r="J631" s="11">
        <f t="shared" si="108"/>
        <v>0</v>
      </c>
      <c r="K631" s="11">
        <f t="shared" si="109"/>
        <v>0</v>
      </c>
    </row>
    <row r="632" spans="2:11" s="40" customFormat="1" ht="90.6" customHeight="1">
      <c r="B632" s="6" t="s">
        <v>82</v>
      </c>
      <c r="C632" s="27">
        <v>40</v>
      </c>
      <c r="D632" s="7">
        <v>8</v>
      </c>
      <c r="E632" s="8">
        <v>0</v>
      </c>
      <c r="F632" s="2"/>
      <c r="G632" s="11">
        <f>G633+G636</f>
        <v>3088000</v>
      </c>
      <c r="H632" s="11">
        <f>H633+H636</f>
        <v>3088000</v>
      </c>
      <c r="I632" s="11">
        <f>I633+I636</f>
        <v>0</v>
      </c>
      <c r="J632" s="11">
        <f t="shared" si="108"/>
        <v>0</v>
      </c>
      <c r="K632" s="11">
        <f t="shared" si="109"/>
        <v>0</v>
      </c>
    </row>
    <row r="633" spans="2:11" s="40" customFormat="1" ht="78" customHeight="1">
      <c r="B633" s="6" t="s">
        <v>82</v>
      </c>
      <c r="C633" s="27">
        <v>40</v>
      </c>
      <c r="D633" s="7">
        <v>8</v>
      </c>
      <c r="E633" s="8">
        <v>705</v>
      </c>
      <c r="F633" s="2"/>
      <c r="G633" s="11">
        <f>G634</f>
        <v>1000000</v>
      </c>
      <c r="H633" s="11">
        <f>H634</f>
        <v>1000000</v>
      </c>
      <c r="I633" s="11">
        <f>I634+I636</f>
        <v>0</v>
      </c>
      <c r="J633" s="11">
        <f t="shared" si="108"/>
        <v>0</v>
      </c>
      <c r="K633" s="11">
        <f t="shared" si="109"/>
        <v>0</v>
      </c>
    </row>
    <row r="634" spans="2:11" s="40" customFormat="1" ht="15.6">
      <c r="B634" s="9" t="s">
        <v>275</v>
      </c>
      <c r="C634" s="27">
        <v>40</v>
      </c>
      <c r="D634" s="7">
        <v>8</v>
      </c>
      <c r="E634" s="8">
        <v>705</v>
      </c>
      <c r="F634" s="2">
        <v>800</v>
      </c>
      <c r="G634" s="11">
        <f>G635</f>
        <v>1000000</v>
      </c>
      <c r="H634" s="11">
        <f>H635</f>
        <v>1000000</v>
      </c>
      <c r="I634" s="11">
        <f>I635</f>
        <v>0</v>
      </c>
      <c r="J634" s="11">
        <f t="shared" si="108"/>
        <v>0</v>
      </c>
      <c r="K634" s="11">
        <f t="shared" si="109"/>
        <v>0</v>
      </c>
    </row>
    <row r="635" spans="2:11" s="40" customFormat="1" ht="15.6">
      <c r="B635" s="9" t="s">
        <v>285</v>
      </c>
      <c r="C635" s="27">
        <v>40</v>
      </c>
      <c r="D635" s="7">
        <v>8</v>
      </c>
      <c r="E635" s="8">
        <v>705</v>
      </c>
      <c r="F635" s="2">
        <v>870</v>
      </c>
      <c r="G635" s="11">
        <v>1000000</v>
      </c>
      <c r="H635" s="11">
        <v>1000000</v>
      </c>
      <c r="I635" s="11"/>
      <c r="J635" s="11">
        <f t="shared" si="108"/>
        <v>0</v>
      </c>
      <c r="K635" s="11">
        <f t="shared" si="109"/>
        <v>0</v>
      </c>
    </row>
    <row r="636" spans="2:11" s="40" customFormat="1" ht="88.2" customHeight="1">
      <c r="B636" s="9" t="s">
        <v>83</v>
      </c>
      <c r="C636" s="27">
        <v>40</v>
      </c>
      <c r="D636" s="7">
        <v>8</v>
      </c>
      <c r="E636" s="8">
        <v>3264</v>
      </c>
      <c r="F636" s="2"/>
      <c r="G636" s="11">
        <f>G637</f>
        <v>2088000</v>
      </c>
      <c r="H636" s="11">
        <f>H637</f>
        <v>2088000</v>
      </c>
      <c r="I636" s="11"/>
      <c r="J636" s="11">
        <f t="shared" si="108"/>
        <v>0</v>
      </c>
      <c r="K636" s="11">
        <f t="shared" si="109"/>
        <v>0</v>
      </c>
    </row>
    <row r="637" spans="2:11" s="40" customFormat="1" ht="15.6">
      <c r="B637" s="9" t="s">
        <v>211</v>
      </c>
      <c r="C637" s="27">
        <v>40</v>
      </c>
      <c r="D637" s="7">
        <v>8</v>
      </c>
      <c r="E637" s="8">
        <v>3264</v>
      </c>
      <c r="F637" s="2">
        <v>300</v>
      </c>
      <c r="G637" s="11">
        <f>G638</f>
        <v>2088000</v>
      </c>
      <c r="H637" s="11">
        <f>H638</f>
        <v>2088000</v>
      </c>
      <c r="I637" s="11"/>
      <c r="J637" s="11">
        <f t="shared" si="108"/>
        <v>0</v>
      </c>
      <c r="K637" s="11">
        <f t="shared" si="109"/>
        <v>0</v>
      </c>
    </row>
    <row r="638" spans="2:11" s="40" customFormat="1" ht="37.200000000000003" customHeight="1">
      <c r="B638" s="6" t="s">
        <v>154</v>
      </c>
      <c r="C638" s="27">
        <v>40</v>
      </c>
      <c r="D638" s="7">
        <v>8</v>
      </c>
      <c r="E638" s="8">
        <v>3264</v>
      </c>
      <c r="F638" s="2">
        <v>330</v>
      </c>
      <c r="G638" s="11">
        <v>2088000</v>
      </c>
      <c r="H638" s="11">
        <v>2088000</v>
      </c>
      <c r="I638" s="11"/>
      <c r="J638" s="11">
        <f t="shared" si="108"/>
        <v>0</v>
      </c>
      <c r="K638" s="11">
        <f t="shared" si="109"/>
        <v>0</v>
      </c>
    </row>
    <row r="639" spans="2:11" s="41" customFormat="1" ht="30" customHeight="1">
      <c r="B639" s="33" t="s">
        <v>133</v>
      </c>
      <c r="C639" s="34"/>
      <c r="D639" s="35"/>
      <c r="E639" s="36"/>
      <c r="F639" s="37"/>
      <c r="G639" s="38">
        <f>G35+G134+G177+G184+G236+G262+G286+G310+G380+G408+G436+G458+G467+G479+G488+G506+G511+G523+G546+G552+G576</f>
        <v>2675579900</v>
      </c>
      <c r="H639" s="38">
        <f>H35+H134+H177+H184+H236+H262+H286+H310+H380+H408+H436+H458+H467+H479+H488+H506+H511+H523+H546+H552+H576</f>
        <v>2676318200</v>
      </c>
      <c r="I639" s="38">
        <f>I35+I134+I177+I184+I236+I262+I286+I310+I380+I408+I436+I458+I467+I479+I488+I506+I511+I523+I546+I552+I576</f>
        <v>67192888.789999992</v>
      </c>
      <c r="J639" s="38">
        <f>I639/G639*100</f>
        <v>2.5113392722826178</v>
      </c>
      <c r="K639" s="38">
        <f>I639/H639*100</f>
        <v>2.5106464840391545</v>
      </c>
    </row>
    <row r="640" spans="2:11" s="41" customFormat="1" ht="16.8">
      <c r="B640" s="39" t="s">
        <v>134</v>
      </c>
      <c r="C640" s="42"/>
      <c r="D640" s="75"/>
      <c r="E640" s="76"/>
      <c r="F640" s="76"/>
      <c r="G640" s="38">
        <f>G30-G639</f>
        <v>-26898000</v>
      </c>
      <c r="H640" s="38">
        <f>H30-H639</f>
        <v>-26898000</v>
      </c>
      <c r="I640" s="38">
        <f>I30-I639</f>
        <v>-54830749.93</v>
      </c>
      <c r="J640" s="38"/>
      <c r="K640" s="38"/>
    </row>
    <row r="641" spans="2:11" s="44" customFormat="1" ht="33.6">
      <c r="B641" s="43" t="s">
        <v>252</v>
      </c>
      <c r="C641" s="42">
        <v>40</v>
      </c>
      <c r="D641" s="75" t="s">
        <v>253</v>
      </c>
      <c r="E641" s="76"/>
      <c r="F641" s="76"/>
      <c r="G641" s="47">
        <f>G642+G643+G644</f>
        <v>26898000</v>
      </c>
      <c r="H641" s="47">
        <f>H642+H643+H644</f>
        <v>26898000</v>
      </c>
      <c r="I641" s="47">
        <f>I642+I643+I644</f>
        <v>54830749.93</v>
      </c>
      <c r="J641" s="47">
        <f>I641/G641*100</f>
        <v>203.84694003271616</v>
      </c>
      <c r="K641" s="47">
        <f>I641/H641*100</f>
        <v>203.84694003271616</v>
      </c>
    </row>
    <row r="642" spans="2:11" s="48" customFormat="1" ht="46.8">
      <c r="B642" s="45" t="s">
        <v>254</v>
      </c>
      <c r="C642" s="46">
        <v>40</v>
      </c>
      <c r="D642" s="72" t="s">
        <v>255</v>
      </c>
      <c r="E642" s="73"/>
      <c r="F642" s="74"/>
      <c r="G642" s="47">
        <v>26898000</v>
      </c>
      <c r="H642" s="47">
        <v>26898000</v>
      </c>
      <c r="I642" s="51"/>
      <c r="J642" s="47">
        <f>I642/G642*100</f>
        <v>0</v>
      </c>
      <c r="K642" s="47">
        <f>I642/H642*100</f>
        <v>0</v>
      </c>
    </row>
    <row r="643" spans="2:11" s="48" customFormat="1" ht="31.2">
      <c r="B643" s="45" t="s">
        <v>256</v>
      </c>
      <c r="C643" s="46">
        <v>40</v>
      </c>
      <c r="D643" s="72" t="s">
        <v>257</v>
      </c>
      <c r="E643" s="73"/>
      <c r="F643" s="74"/>
      <c r="G643" s="47"/>
      <c r="H643" s="47"/>
      <c r="I643" s="51">
        <v>1248.1300000000001</v>
      </c>
      <c r="J643" s="47" t="e">
        <f>I643/G643*100</f>
        <v>#DIV/0!</v>
      </c>
      <c r="K643" s="47"/>
    </row>
    <row r="644" spans="2:11" s="48" customFormat="1" ht="22.2" customHeight="1">
      <c r="B644" s="45" t="s">
        <v>258</v>
      </c>
      <c r="C644" s="46">
        <v>40</v>
      </c>
      <c r="D644" s="72" t="s">
        <v>259</v>
      </c>
      <c r="E644" s="73"/>
      <c r="F644" s="74"/>
      <c r="G644" s="47"/>
      <c r="H644" s="47"/>
      <c r="I644" s="47">
        <v>54829501.799999997</v>
      </c>
      <c r="J644" s="47" t="e">
        <f>I644/G644*100</f>
        <v>#DIV/0!</v>
      </c>
      <c r="K644" s="47"/>
    </row>
  </sheetData>
  <mergeCells count="37">
    <mergeCell ref="B1:K1"/>
    <mergeCell ref="C19:F19"/>
    <mergeCell ref="C8:F8"/>
    <mergeCell ref="C9:F9"/>
    <mergeCell ref="C10:F10"/>
    <mergeCell ref="C4:F4"/>
    <mergeCell ref="C5:F5"/>
    <mergeCell ref="C11:F11"/>
    <mergeCell ref="C17:F17"/>
    <mergeCell ref="C15:F15"/>
    <mergeCell ref="C32:E32"/>
    <mergeCell ref="C30:F30"/>
    <mergeCell ref="B6:K6"/>
    <mergeCell ref="C20:F20"/>
    <mergeCell ref="C7:F7"/>
    <mergeCell ref="C22:F22"/>
    <mergeCell ref="C23:F23"/>
    <mergeCell ref="C13:F13"/>
    <mergeCell ref="C12:F12"/>
    <mergeCell ref="C14:F14"/>
    <mergeCell ref="B34:K34"/>
    <mergeCell ref="M32:O32"/>
    <mergeCell ref="C28:F28"/>
    <mergeCell ref="C29:F29"/>
    <mergeCell ref="C31:F31"/>
    <mergeCell ref="D644:F644"/>
    <mergeCell ref="D640:F640"/>
    <mergeCell ref="D642:F642"/>
    <mergeCell ref="D643:F643"/>
    <mergeCell ref="D641:F641"/>
    <mergeCell ref="C16:F16"/>
    <mergeCell ref="C27:F27"/>
    <mergeCell ref="C25:F25"/>
    <mergeCell ref="C24:F24"/>
    <mergeCell ref="C18:F18"/>
    <mergeCell ref="C21:F21"/>
    <mergeCell ref="C26:F26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44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2015-02-16T10:57:38Z</cp:lastPrinted>
  <dcterms:created xsi:type="dcterms:W3CDTF">2006-09-16T00:00:00Z</dcterms:created>
  <dcterms:modified xsi:type="dcterms:W3CDTF">2015-02-16T11:09:20Z</dcterms:modified>
</cp:coreProperties>
</file>