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menevaTA\Desktop\ОРВ\"/>
    </mc:Choice>
  </mc:AlternateContent>
  <bookViews>
    <workbookView xWindow="0" yWindow="0" windowWidth="28800" windowHeight="12435" tabRatio="477"/>
  </bookViews>
  <sheets>
    <sheet name="лист" sheetId="1" r:id="rId1"/>
  </sheets>
  <definedNames>
    <definedName name="_xlnm.Print_Area" localSheetId="0">лист!$A$1:$I$47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1" l="1"/>
  <c r="H18" i="1" l="1"/>
  <c r="H17" i="1"/>
  <c r="H10" i="1"/>
  <c r="H16" i="1" l="1"/>
  <c r="H41" i="1"/>
  <c r="H39" i="1"/>
  <c r="H38" i="1"/>
  <c r="H33" i="1"/>
  <c r="H31" i="1"/>
  <c r="H32" i="1" s="1"/>
  <c r="H11" i="1"/>
  <c r="H14" i="1" s="1"/>
  <c r="H35" i="1" l="1"/>
  <c r="H37" i="1"/>
  <c r="H40" i="1" s="1"/>
  <c r="H19" i="1"/>
  <c r="H21" i="1" l="1"/>
  <c r="H24" i="1" s="1"/>
  <c r="I24" i="1" s="1"/>
  <c r="H42" i="1"/>
  <c r="H45" i="1" s="1"/>
</calcChain>
</file>

<file path=xl/comments1.xml><?xml version="1.0" encoding="utf-8"?>
<comments xmlns="http://schemas.openxmlformats.org/spreadsheetml/2006/main">
  <authors>
    <author>Заболоцкая Юлия Валерьевна</author>
  </authors>
  <commentList>
    <comment ref="B7" authorId="0" shapeId="0">
      <text>
        <r>
          <rPr>
            <sz val="9"/>
            <color indexed="81"/>
            <rFont val="Tahoma"/>
            <family val="2"/>
            <charset val="204"/>
          </rPr>
          <t xml:space="preserve">
</t>
        </r>
        <r>
          <rPr>
            <sz val="9"/>
            <color indexed="81"/>
            <rFont val="Times New Roman"/>
            <family val="1"/>
            <charset val="204"/>
          </rPr>
          <t>Затраты на сбор, подготовку и предоставления органам власти информации(документов, сведений) в соответствии с требованиями проекта (действующего) мнпа,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t>
        </r>
      </text>
    </comment>
    <comment ref="H22" authorId="0" shapeId="0">
      <text>
        <r>
          <rPr>
            <sz val="9"/>
            <color indexed="81"/>
            <rFont val="Tahoma"/>
            <family val="2"/>
            <charset val="204"/>
          </rPr>
          <t xml:space="preserve">
</t>
        </r>
        <r>
          <rPr>
            <sz val="9"/>
            <color indexed="81"/>
            <rFont val="Times New Roman"/>
            <family val="1"/>
            <charset val="204"/>
          </rPr>
          <t>Количество выполнений информационных требований в год</t>
        </r>
      </text>
    </comment>
    <comment ref="B28" authorId="0" shapeId="0">
      <text>
        <r>
          <rPr>
            <b/>
            <sz val="9"/>
            <color indexed="81"/>
            <rFont val="Tahoma"/>
            <family val="2"/>
            <charset val="204"/>
          </rPr>
          <t>Заболоцкая Юлия Валерьевна:</t>
        </r>
        <r>
          <rPr>
            <sz val="9"/>
            <color indexed="81"/>
            <rFont val="Tahoma"/>
            <family val="2"/>
            <charset val="204"/>
          </rPr>
          <t xml:space="preserve">
</t>
        </r>
        <r>
          <rPr>
            <sz val="9"/>
            <color indexed="81"/>
            <rFont val="Times New Roman"/>
            <family val="1"/>
            <charset val="204"/>
          </rPr>
          <t>Затраты на сбор, подготовку и предоставления органам власти информации(документов, сведений) в соответствии с требованиями проекта (действующего) мнпа,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t>
        </r>
      </text>
    </comment>
    <comment ref="H43" authorId="0" shapeId="0">
      <text>
        <r>
          <rPr>
            <b/>
            <sz val="9"/>
            <color indexed="81"/>
            <rFont val="Tahoma"/>
            <family val="2"/>
            <charset val="204"/>
          </rPr>
          <t>Заболоцкая Юлия Валерьевна:</t>
        </r>
        <r>
          <rPr>
            <sz val="9"/>
            <color indexed="81"/>
            <rFont val="Tahoma"/>
            <family val="2"/>
            <charset val="204"/>
          </rPr>
          <t xml:space="preserve">
</t>
        </r>
        <r>
          <rPr>
            <sz val="9"/>
            <color indexed="81"/>
            <rFont val="Times New Roman"/>
            <family val="1"/>
            <charset val="204"/>
          </rPr>
          <t>Количество выполнений информационных требований в год</t>
        </r>
      </text>
    </comment>
  </commentList>
</comments>
</file>

<file path=xl/sharedStrings.xml><?xml version="1.0" encoding="utf-8"?>
<sst xmlns="http://schemas.openxmlformats.org/spreadsheetml/2006/main" count="91" uniqueCount="59">
  <si>
    <r>
      <t xml:space="preserve">   Настоящий расчет выполнен в  соответствии с </t>
    </r>
    <r>
      <rPr>
        <u/>
        <sz val="12"/>
        <color theme="1"/>
        <rFont val="Times New Roman"/>
        <family val="1"/>
        <charset val="204"/>
      </rPr>
      <t xml:space="preserve">Методикой оценки стандартных издержек субъектов предпринимательский и инвестиционной деятельности , возникающих в связи с использованием требований регулирования утвержденной приказом Департамента экономического развития Ханты-мансийского автономного округа – Югры от 30.09.2013 № 155  </t>
    </r>
  </si>
  <si>
    <t>I. Расчет информационных издержек №1</t>
  </si>
  <si>
    <t>№ п/п</t>
  </si>
  <si>
    <t>Наименование статьи затрат</t>
  </si>
  <si>
    <t>Примечание</t>
  </si>
  <si>
    <t xml:space="preserve">1. </t>
  </si>
  <si>
    <t xml:space="preserve">2. </t>
  </si>
  <si>
    <t>2.1</t>
  </si>
  <si>
    <t>Заработная плата в месяц, руб.</t>
  </si>
  <si>
    <t>2.2</t>
  </si>
  <si>
    <t>Отчисления на социальные нужды, руб.</t>
  </si>
  <si>
    <t>Итого затрат по з.п.:</t>
  </si>
  <si>
    <t>2.3</t>
  </si>
  <si>
    <t>Фонд рабочего времени в месяц, час.</t>
  </si>
  <si>
    <t>норма рабочего времени при 40-часовой рабочей недели (1973) в 2017 году - данные "Консультант плюс"/производственный календарь</t>
  </si>
  <si>
    <t>2.4</t>
  </si>
  <si>
    <t>Норма времени на выполнение работы, час.</t>
  </si>
  <si>
    <t>Итого человеко/час., руб.</t>
  </si>
  <si>
    <t xml:space="preserve">3. </t>
  </si>
  <si>
    <t>Определение стоимости приобретений:</t>
  </si>
  <si>
    <t>3.1</t>
  </si>
  <si>
    <t>расходные материалы на выполнение требования (канцелярские принадлежности, бумага, картридж (тонер) и т.п.:</t>
  </si>
  <si>
    <t>Стоимость расходных материалов определены на основании данных размещенных в сети Интернет (www.komus.ru)</t>
  </si>
  <si>
    <t>3.1.1</t>
  </si>
  <si>
    <t>бумага (листов)</t>
  </si>
  <si>
    <t>3.1.2</t>
  </si>
  <si>
    <t>картридж (листов)</t>
  </si>
  <si>
    <t>Стоимость картриджа Samsung ML-D3050B черный (на 8000 листов) составляет 9240,00 руб.</t>
  </si>
  <si>
    <t>Итого стоимость приобретений (руб.):</t>
  </si>
  <si>
    <t>4.</t>
  </si>
  <si>
    <t>Транспортные расходы</t>
  </si>
  <si>
    <t>средняя стоимость проезда общественным транспортом между поселениями Сургутского района в 2017 году (данные с сайта МО Сургутский района)</t>
  </si>
  <si>
    <t>Итого затрат за выполненную работу (руб.)</t>
  </si>
  <si>
    <t>5.</t>
  </si>
  <si>
    <t>Частота выполнения информационных требований</t>
  </si>
  <si>
    <t>6.</t>
  </si>
  <si>
    <t>Масштаб информационных требований</t>
  </si>
  <si>
    <t>ИТОГО сумма информационных издержек по требованию №1</t>
  </si>
  <si>
    <t>I. Расчет информационных издержек №2</t>
  </si>
  <si>
    <r>
      <t xml:space="preserve">Наименование информационного требования (из текста проекта (действующего) мнпа): </t>
    </r>
    <r>
      <rPr>
        <i/>
        <sz val="11"/>
        <color theme="1"/>
        <rFont val="Times New Roman"/>
        <family val="1"/>
        <charset val="204"/>
      </rPr>
      <t>п.26 Порядка устанавливается перечень документов, подтверждающие фактический размер затрат, которые необходимо ежемесячно предоставлять получателю субсидии в Комитет (регулирующий орган).</t>
    </r>
  </si>
  <si>
    <r>
      <t xml:space="preserve">Определение затрат рабочего времени: </t>
    </r>
    <r>
      <rPr>
        <i/>
        <sz val="11"/>
        <color theme="1"/>
        <rFont val="Times New Roman"/>
        <family val="1"/>
        <charset val="204"/>
      </rPr>
      <t>Подготовку документов в соответствии с информационным требованиям и их доставку в Комитет осуществляет специалист организации получателя субсидии</t>
    </r>
  </si>
  <si>
    <t>Стоимость бумаги для офисной техники SvetoCopy (A4, 80 г/кв.м, белизна 146% CIE, 500 листов) состовляет 225,00 руб.</t>
  </si>
  <si>
    <t>документы предоставляются в Комитет ежемесячно не позднее 20 числа следующего за отчетным (12 раз в год)</t>
  </si>
  <si>
    <t>Субсидия будет предоставлена только 1 организации</t>
  </si>
  <si>
    <t>ИТОГО сумма информационных издержек по требованию №2</t>
  </si>
  <si>
    <t>Данные из итогов СЭР МО г. о. г. Пыть-Ях  за 1 квартал 2018 года (Среднемесячная номинальная начисленная заработная плата одного работника по крупным и средним предприятиям)</t>
  </si>
  <si>
    <t>Расчет стандартных издержек 
субъектов предпринимательской и инвестиционной деятельности возникающих в связи с исполнением требований регулирования</t>
  </si>
  <si>
    <r>
      <t xml:space="preserve">и состоят только из </t>
    </r>
    <r>
      <rPr>
        <u/>
        <sz val="12"/>
        <color theme="1"/>
        <rFont val="Times New Roman"/>
        <family val="1"/>
        <charset val="204"/>
      </rPr>
      <t>информационных</t>
    </r>
    <r>
      <rPr>
        <sz val="12"/>
        <color theme="1"/>
        <rFont val="Times New Roman"/>
        <family val="1"/>
        <charset val="204"/>
      </rPr>
      <t xml:space="preserve"> </t>
    </r>
    <r>
      <rPr>
        <sz val="12"/>
        <color theme="1"/>
        <rFont val="Times New Roman"/>
        <family val="1"/>
        <charset val="204"/>
      </rPr>
      <t xml:space="preserve"> издержек.</t>
    </r>
  </si>
  <si>
    <t>норма рабочего времени при 40-часовой рабочей недели (1979) в 2022 году - данные "Консультант плюс"/производственный календарь</t>
  </si>
  <si>
    <t>Стоимость картриджа Garuda (на 2100 листов) составляет 450,00 руб. Пакет документов заявителя состоит по оценочным данным из 8 листов бумаги.</t>
  </si>
  <si>
    <t>Стоимость бумаги для офисной техники SVETOCOPY Classic (А4, 80 г/м2, 500 л.) составляет 500,00 руб.
Пакет документов заявителя состоит по оценочным данным из 53 листов бумаги.</t>
  </si>
  <si>
    <t xml:space="preserve">Пакет документов может предоставить </t>
  </si>
  <si>
    <t>Данные Федеральной службы государственной статистики www.gks.ru за январь-март 2023 года</t>
  </si>
  <si>
    <t xml:space="preserve">документы предоставляются в Управление по мере необходимости </t>
  </si>
  <si>
    <r>
      <t xml:space="preserve">Определение затрат рабочего времени: </t>
    </r>
    <r>
      <rPr>
        <sz val="11"/>
        <color theme="1"/>
        <rFont val="Times New Roman"/>
        <family val="1"/>
        <charset val="204"/>
      </rPr>
      <t xml:space="preserve">подготовка заявления и документов в соответствии с п. 3.2 и 4.1 Положения о предоставлении гранта главы города Пыть-Яха </t>
    </r>
  </si>
  <si>
    <t xml:space="preserve">Тариф на 1 поездку в автобусах городского сообщения-30 рублей, </t>
  </si>
  <si>
    <r>
      <rPr>
        <b/>
        <sz val="11"/>
        <color theme="1"/>
        <rFont val="Times New Roman"/>
        <family val="1"/>
        <charset val="204"/>
      </rPr>
      <t xml:space="preserve">Наименование информационного требования (из текста проекта (действующего) мнпа): </t>
    </r>
    <r>
      <rPr>
        <sz val="11"/>
        <color theme="1"/>
        <rFont val="Times New Roman"/>
        <family val="1"/>
        <charset val="204"/>
      </rPr>
      <t>пункт 4.1. Получателем гранта ежеквартально предоставляется отчетность о достижении значений результатов об осуществлении расходов, источником финансового обеспечения которых является грант не позднее 10 числа месяца, следующего за отчетным кварталом, по формам, определенным типовыми формами соглашений, установленными комитетом по финансам администрации города.</t>
    </r>
  </si>
  <si>
    <r>
      <t xml:space="preserve">Итого сумма информационных издержек возникающие в связи с планируемым  исполнением требования постановления всех потенциальных заявителей в совокупности составляет: 131039,29 </t>
    </r>
    <r>
      <rPr>
        <b/>
        <u/>
        <sz val="12"/>
        <color theme="1"/>
        <rFont val="Times New Roman"/>
        <family val="1"/>
        <charset val="204"/>
      </rPr>
      <t xml:space="preserve"> руб. (4 раз в год), в т.ч. 3047,43 руб. на одного заявителя (4 раз в год).</t>
    </r>
  </si>
  <si>
    <t xml:space="preserve">   Стандартные издержки субъектов предпринимательской деятельности, возникающие в связи с действующем исполнением требований постановления администрации г.Пыть-Яха от 20.02.2023 № 54-па «О внесении изменений в постановление администрации города от 08.09.2021 № 415-па «Об утверждении положения о предоставлении гранта главы города Пыть-Яха»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</si>
</sst>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1"/>
      <color theme="1"/>
      <name val="Calibri"/>
      <family val="2"/>
      <charset val="204"/>
      <scheme val="minor"/>
    </font>
    <font>
      <b/>
      <sz val="14"/>
      <color theme="1"/>
      <name val="Times New Roman"/>
      <family val="1"/>
      <charset val="204"/>
    </font>
    <font>
      <sz val="14"/>
      <color theme="1"/>
      <name val="Times New Roman"/>
      <family val="1"/>
      <charset val="204"/>
    </font>
    <font>
      <sz val="12"/>
      <color theme="1"/>
      <name val="Times New Roman"/>
      <family val="1"/>
      <charset val="204"/>
    </font>
    <font>
      <u/>
      <sz val="12"/>
      <color theme="1"/>
      <name val="Times New Roman"/>
      <family val="1"/>
      <charset val="204"/>
    </font>
    <font>
      <i/>
      <sz val="10"/>
      <color theme="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sz val="10"/>
      <name val="Times New Roman"/>
      <family val="1"/>
      <charset val="204"/>
    </font>
    <font>
      <sz val="9"/>
      <name val="Times New Roman"/>
      <family val="1"/>
      <charset val="204"/>
    </font>
    <font>
      <i/>
      <sz val="9"/>
      <color theme="1"/>
      <name val="Times New Roman"/>
      <family val="1"/>
      <charset val="204"/>
    </font>
    <font>
      <i/>
      <sz val="6"/>
      <color theme="1"/>
      <name val="Times New Roman"/>
      <family val="1"/>
      <charset val="204"/>
    </font>
    <font>
      <sz val="9"/>
      <color theme="1"/>
      <name val="Times New Roman"/>
      <family val="1"/>
      <charset val="204"/>
    </font>
    <font>
      <b/>
      <sz val="12"/>
      <color theme="1"/>
      <name val="Times New Roman"/>
      <family val="1"/>
      <charset val="204"/>
    </font>
    <font>
      <sz val="10"/>
      <color theme="1"/>
      <name val="Times New Roman"/>
      <family val="1"/>
      <charset val="204"/>
    </font>
    <font>
      <i/>
      <sz val="7"/>
      <color theme="1"/>
      <name val="Times New Roman"/>
      <family val="1"/>
      <charset val="204"/>
    </font>
    <font>
      <i/>
      <sz val="12"/>
      <color theme="1"/>
      <name val="Times New Roman"/>
      <family val="1"/>
      <charset val="204"/>
    </font>
    <font>
      <b/>
      <u/>
      <sz val="12"/>
      <color theme="1"/>
      <name val="Times New Roman"/>
      <family val="1"/>
      <charset val="204"/>
    </font>
    <font>
      <b/>
      <sz val="9"/>
      <color indexed="81"/>
      <name val="Tahoma"/>
      <family val="2"/>
      <charset val="204"/>
    </font>
    <font>
      <sz val="9"/>
      <color indexed="81"/>
      <name val="Tahoma"/>
      <family val="2"/>
      <charset val="204"/>
    </font>
    <font>
      <sz val="9"/>
      <color indexed="81"/>
      <name val="Times New Roman"/>
      <family val="1"/>
      <charset val="204"/>
    </font>
    <font>
      <sz val="14"/>
      <color rgb="FFFF0000"/>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dotted">
        <color indexed="64"/>
      </left>
      <right/>
      <top/>
      <bottom style="dotted">
        <color indexed="64"/>
      </bottom>
      <diagonal/>
    </border>
    <border>
      <left/>
      <right/>
      <top/>
      <bottom style="dotted">
        <color indexed="64"/>
      </bottom>
      <diagonal/>
    </border>
    <border>
      <left style="dotted">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style="dotted">
        <color indexed="64"/>
      </left>
      <right style="thin">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dotted">
        <color indexed="64"/>
      </left>
      <right/>
      <top style="dotted">
        <color indexed="64"/>
      </top>
      <bottom/>
      <diagonal/>
    </border>
    <border>
      <left style="dotted">
        <color indexed="64"/>
      </left>
      <right style="thin">
        <color indexed="64"/>
      </right>
      <top style="dotted">
        <color indexed="64"/>
      </top>
      <bottom/>
      <diagonal/>
    </border>
    <border>
      <left/>
      <right style="dotted">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bottom style="thin">
        <color indexed="64"/>
      </bottom>
      <diagonal/>
    </border>
    <border>
      <left/>
      <right/>
      <top style="dotted">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dotted">
        <color indexed="64"/>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diagonal/>
    </border>
    <border>
      <left style="dotted">
        <color indexed="64"/>
      </left>
      <right style="thin">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bottom/>
      <diagonal/>
    </border>
    <border>
      <left style="dotted">
        <color indexed="64"/>
      </left>
      <right/>
      <top/>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right style="dotted">
        <color indexed="64"/>
      </right>
      <top style="dotted">
        <color indexed="64"/>
      </top>
      <bottom style="thin">
        <color indexed="64"/>
      </bottom>
      <diagonal/>
    </border>
    <border>
      <left style="medium">
        <color indexed="64"/>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3">
    <xf numFmtId="0" fontId="0" fillId="0" borderId="0" xfId="0"/>
    <xf numFmtId="0" fontId="2" fillId="0" borderId="0" xfId="0" applyFont="1"/>
    <xf numFmtId="0" fontId="3" fillId="0" borderId="0" xfId="0" applyFont="1"/>
    <xf numFmtId="0" fontId="6" fillId="0" borderId="1" xfId="0" applyFont="1" applyBorder="1" applyAlignment="1">
      <alignment horizontal="center" wrapText="1"/>
    </xf>
    <xf numFmtId="0" fontId="6" fillId="0" borderId="5" xfId="0" applyFont="1" applyBorder="1" applyAlignment="1">
      <alignment horizontal="center" vertical="center"/>
    </xf>
    <xf numFmtId="0" fontId="7" fillId="0" borderId="6" xfId="0" applyFont="1" applyBorder="1" applyAlignment="1">
      <alignment horizontal="left" vertical="top"/>
    </xf>
    <xf numFmtId="0" fontId="7" fillId="0" borderId="10" xfId="0" applyFont="1" applyBorder="1" applyAlignment="1">
      <alignment vertical="top" wrapText="1"/>
    </xf>
    <xf numFmtId="49" fontId="3" fillId="0" borderId="11" xfId="0" applyNumberFormat="1" applyFont="1" applyBorder="1" applyAlignment="1">
      <alignment vertical="top"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0" xfId="0" applyFont="1" applyBorder="1" applyAlignment="1">
      <alignment vertical="center" wrapText="1"/>
    </xf>
    <xf numFmtId="0" fontId="10" fillId="0" borderId="0" xfId="0" applyFont="1" applyBorder="1" applyAlignment="1">
      <alignment vertical="center" wrapText="1"/>
    </xf>
    <xf numFmtId="0" fontId="11" fillId="0" borderId="14" xfId="0" applyFont="1" applyBorder="1" applyAlignment="1">
      <alignment horizontal="center" vertical="center" wrapText="1"/>
    </xf>
    <xf numFmtId="0" fontId="12" fillId="0" borderId="15" xfId="0" applyFont="1" applyBorder="1" applyAlignment="1">
      <alignment wrapText="1"/>
    </xf>
    <xf numFmtId="49" fontId="3" fillId="0" borderId="16" xfId="0" applyNumberFormat="1" applyFont="1" applyBorder="1" applyAlignment="1">
      <alignment vertical="top" wrapText="1"/>
    </xf>
    <xf numFmtId="0" fontId="9" fillId="0" borderId="19" xfId="0" applyFont="1" applyBorder="1" applyAlignment="1">
      <alignment vertical="center" wrapText="1"/>
    </xf>
    <xf numFmtId="0" fontId="9" fillId="0" borderId="18" xfId="0" applyFont="1" applyBorder="1" applyAlignment="1">
      <alignment vertical="center" wrapText="1"/>
    </xf>
    <xf numFmtId="10" fontId="11" fillId="0" borderId="17" xfId="0" applyNumberFormat="1" applyFont="1" applyBorder="1" applyAlignment="1">
      <alignment horizontal="center" vertical="center" wrapText="1"/>
    </xf>
    <xf numFmtId="2" fontId="11" fillId="0" borderId="20" xfId="0" applyNumberFormat="1" applyFont="1" applyBorder="1" applyAlignment="1">
      <alignment horizontal="center" vertical="center" wrapText="1"/>
    </xf>
    <xf numFmtId="2" fontId="3" fillId="0" borderId="21" xfId="0" applyNumberFormat="1" applyFont="1" applyBorder="1"/>
    <xf numFmtId="0" fontId="3" fillId="0" borderId="11" xfId="0" applyFont="1" applyBorder="1" applyAlignment="1"/>
    <xf numFmtId="0" fontId="2" fillId="0" borderId="22" xfId="0" applyFont="1" applyBorder="1" applyAlignment="1"/>
    <xf numFmtId="0" fontId="2" fillId="0" borderId="0" xfId="0" applyFont="1" applyBorder="1" applyAlignment="1"/>
    <xf numFmtId="0" fontId="2" fillId="0" borderId="19" xfId="0" applyFont="1" applyBorder="1" applyAlignment="1"/>
    <xf numFmtId="0" fontId="13" fillId="0" borderId="19" xfId="0" applyFont="1" applyBorder="1" applyAlignment="1">
      <alignment horizontal="center" wrapText="1"/>
    </xf>
    <xf numFmtId="49" fontId="3" fillId="0" borderId="16" xfId="0" applyNumberFormat="1" applyFont="1" applyBorder="1" applyAlignment="1">
      <alignment vertical="top"/>
    </xf>
    <xf numFmtId="0" fontId="2" fillId="0" borderId="19" xfId="0" applyFont="1" applyBorder="1"/>
    <xf numFmtId="0" fontId="2" fillId="0" borderId="18" xfId="0" applyFont="1" applyBorder="1"/>
    <xf numFmtId="0" fontId="11" fillId="0" borderId="23" xfId="0" applyFont="1" applyBorder="1" applyAlignment="1">
      <alignment horizontal="center" vertical="center" wrapText="1"/>
    </xf>
    <xf numFmtId="2" fontId="11" fillId="0" borderId="24" xfId="0" applyNumberFormat="1" applyFont="1" applyBorder="1" applyAlignment="1">
      <alignment horizontal="center" vertical="center" wrapText="1"/>
    </xf>
    <xf numFmtId="0" fontId="12" fillId="0" borderId="21" xfId="0" applyFont="1" applyBorder="1" applyAlignment="1">
      <alignment vertical="top" wrapText="1"/>
    </xf>
    <xf numFmtId="49" fontId="3" fillId="0" borderId="11" xfId="0" applyNumberFormat="1" applyFont="1" applyBorder="1" applyAlignment="1">
      <alignment vertical="top"/>
    </xf>
    <xf numFmtId="0" fontId="2" fillId="0" borderId="13" xfId="0" applyFont="1" applyBorder="1"/>
    <xf numFmtId="0" fontId="13" fillId="0" borderId="25" xfId="0" applyFont="1" applyBorder="1"/>
    <xf numFmtId="0" fontId="11" fillId="0" borderId="20" xfId="0" applyFont="1" applyBorder="1" applyAlignment="1">
      <alignment horizontal="center" vertical="center" wrapText="1"/>
    </xf>
    <xf numFmtId="0" fontId="2" fillId="0" borderId="9" xfId="0" applyFont="1" applyBorder="1"/>
    <xf numFmtId="0" fontId="14" fillId="0" borderId="26" xfId="0" applyFont="1" applyBorder="1"/>
    <xf numFmtId="0" fontId="2" fillId="0" borderId="27" xfId="0" applyFont="1" applyBorder="1"/>
    <xf numFmtId="0" fontId="2" fillId="0" borderId="28" xfId="0" applyFont="1" applyBorder="1"/>
    <xf numFmtId="0" fontId="13" fillId="0" borderId="27" xfId="0" applyFont="1" applyBorder="1"/>
    <xf numFmtId="0" fontId="7" fillId="0" borderId="29" xfId="0" applyFont="1" applyBorder="1" applyAlignment="1">
      <alignment vertical="top" wrapText="1"/>
    </xf>
    <xf numFmtId="0" fontId="6" fillId="0" borderId="33" xfId="0" applyFont="1" applyBorder="1" applyAlignment="1">
      <alignment vertical="top" wrapText="1"/>
    </xf>
    <xf numFmtId="49" fontId="3" fillId="0" borderId="34" xfId="0" applyNumberFormat="1" applyFont="1" applyBorder="1" applyAlignment="1">
      <alignment vertical="top" wrapText="1"/>
    </xf>
    <xf numFmtId="0" fontId="2" fillId="0" borderId="38" xfId="0" applyFont="1" applyBorder="1"/>
    <xf numFmtId="0" fontId="11" fillId="0" borderId="39" xfId="0" applyFont="1" applyBorder="1" applyAlignment="1">
      <alignment horizontal="center" vertical="center" wrapText="1"/>
    </xf>
    <xf numFmtId="2" fontId="11" fillId="0" borderId="40" xfId="0" applyNumberFormat="1" applyFont="1" applyBorder="1" applyAlignment="1">
      <alignment horizontal="center" vertical="center" wrapText="1"/>
    </xf>
    <xf numFmtId="49" fontId="3" fillId="0" borderId="41" xfId="0" applyNumberFormat="1" applyFont="1" applyBorder="1" applyAlignment="1">
      <alignment vertical="top" wrapText="1"/>
    </xf>
    <xf numFmtId="0" fontId="5" fillId="0" borderId="12" xfId="0" applyFont="1" applyBorder="1" applyAlignment="1">
      <alignment horizontal="left" vertical="top" wrapText="1"/>
    </xf>
    <xf numFmtId="0" fontId="15" fillId="0" borderId="13" xfId="0" applyFont="1" applyBorder="1" applyAlignment="1">
      <alignment horizontal="left" vertical="top" wrapText="1"/>
    </xf>
    <xf numFmtId="0" fontId="15" fillId="0" borderId="42" xfId="0" applyFont="1" applyBorder="1" applyAlignment="1">
      <alignment horizontal="left" vertical="top" wrapText="1"/>
    </xf>
    <xf numFmtId="0" fontId="2" fillId="0" borderId="43" xfId="0" applyFont="1" applyBorder="1"/>
    <xf numFmtId="0" fontId="11" fillId="0" borderId="43" xfId="0" applyFont="1" applyBorder="1" applyAlignment="1">
      <alignment horizontal="center" vertical="center" wrapText="1"/>
    </xf>
    <xf numFmtId="2" fontId="11" fillId="0" borderId="43" xfId="0" applyNumberFormat="1" applyFont="1" applyBorder="1" applyAlignment="1">
      <alignment horizontal="center" vertical="center" wrapText="1"/>
    </xf>
    <xf numFmtId="0" fontId="12" fillId="0" borderId="21" xfId="0" applyFont="1" applyBorder="1" applyAlignment="1">
      <alignment wrapText="1"/>
    </xf>
    <xf numFmtId="49" fontId="3" fillId="0" borderId="44" xfId="0" applyNumberFormat="1" applyFont="1" applyBorder="1" applyAlignment="1">
      <alignment vertical="top" wrapText="1"/>
    </xf>
    <xf numFmtId="0" fontId="2" fillId="0" borderId="0" xfId="0" applyFont="1" applyBorder="1"/>
    <xf numFmtId="0" fontId="11" fillId="0" borderId="45" xfId="0" applyFont="1" applyBorder="1" applyAlignment="1">
      <alignment horizontal="center" vertical="center" wrapText="1"/>
    </xf>
    <xf numFmtId="2" fontId="11" fillId="0" borderId="45" xfId="0" applyNumberFormat="1" applyFont="1" applyBorder="1" applyAlignment="1">
      <alignment horizontal="center" vertical="center" wrapText="1"/>
    </xf>
    <xf numFmtId="0" fontId="2" fillId="0" borderId="21" xfId="0" applyFont="1" applyBorder="1"/>
    <xf numFmtId="0" fontId="14" fillId="0" borderId="46" xfId="0" applyFont="1" applyBorder="1"/>
    <xf numFmtId="0" fontId="2" fillId="0" borderId="47" xfId="0" applyFont="1" applyBorder="1"/>
    <xf numFmtId="0" fontId="2" fillId="0" borderId="23" xfId="0" applyFont="1" applyBorder="1"/>
    <xf numFmtId="0" fontId="13" fillId="0" borderId="19" xfId="0" applyFont="1" applyBorder="1"/>
    <xf numFmtId="0" fontId="13" fillId="0" borderId="48" xfId="0" applyFont="1" applyBorder="1"/>
    <xf numFmtId="0" fontId="2" fillId="0" borderId="33" xfId="0" applyFont="1" applyBorder="1"/>
    <xf numFmtId="0" fontId="14" fillId="0" borderId="49" xfId="0" applyFont="1" applyBorder="1" applyAlignment="1">
      <alignment vertical="center"/>
    </xf>
    <xf numFmtId="0" fontId="7" fillId="0" borderId="50" xfId="0" applyFont="1" applyBorder="1" applyAlignment="1">
      <alignment vertical="center"/>
    </xf>
    <xf numFmtId="0" fontId="2" fillId="0" borderId="8" xfId="0" applyFont="1" applyBorder="1"/>
    <xf numFmtId="0" fontId="16" fillId="0" borderId="51" xfId="0" applyFont="1" applyBorder="1" applyAlignment="1">
      <alignment horizontal="center" vertical="center" wrapText="1"/>
    </xf>
    <xf numFmtId="0" fontId="12" fillId="0" borderId="8" xfId="0" applyFont="1" applyBorder="1" applyAlignment="1">
      <alignment horizontal="center" vertical="center" wrapText="1"/>
    </xf>
    <xf numFmtId="0" fontId="16" fillId="0" borderId="52" xfId="0" applyFont="1" applyBorder="1" applyAlignment="1">
      <alignment horizontal="center" vertical="center" wrapText="1"/>
    </xf>
    <xf numFmtId="0" fontId="12" fillId="0" borderId="9" xfId="0" applyFont="1" applyBorder="1" applyAlignment="1">
      <alignment wrapText="1"/>
    </xf>
    <xf numFmtId="0" fontId="14" fillId="0" borderId="11" xfId="0" applyFont="1" applyBorder="1" applyAlignment="1">
      <alignment vertical="center"/>
    </xf>
    <xf numFmtId="2" fontId="17" fillId="0" borderId="14" xfId="0" applyNumberFormat="1" applyFont="1" applyBorder="1" applyAlignment="1">
      <alignment horizontal="center" vertical="center" wrapText="1"/>
    </xf>
    <xf numFmtId="0" fontId="14" fillId="0" borderId="10" xfId="0" applyFont="1" applyBorder="1" applyAlignment="1">
      <alignment vertical="center"/>
    </xf>
    <xf numFmtId="0" fontId="7" fillId="0" borderId="7" xfId="0" applyFont="1" applyBorder="1" applyAlignment="1">
      <alignment vertical="center"/>
    </xf>
    <xf numFmtId="0" fontId="2" fillId="0" borderId="31" xfId="0" applyFont="1" applyBorder="1"/>
    <xf numFmtId="0" fontId="2" fillId="0" borderId="53" xfId="0" applyFont="1" applyBorder="1"/>
    <xf numFmtId="0" fontId="16" fillId="0" borderId="54" xfId="0" applyFont="1" applyBorder="1" applyAlignment="1">
      <alignment horizontal="center" vertical="center" wrapText="1"/>
    </xf>
    <xf numFmtId="0" fontId="2" fillId="0" borderId="55" xfId="0" applyFont="1" applyBorder="1"/>
    <xf numFmtId="0" fontId="2" fillId="0" borderId="30" xfId="0" applyFont="1" applyBorder="1"/>
    <xf numFmtId="0" fontId="2" fillId="0" borderId="56" xfId="0" applyFont="1" applyBorder="1"/>
    <xf numFmtId="0" fontId="12" fillId="0" borderId="57" xfId="0" applyFont="1" applyBorder="1" applyAlignment="1">
      <alignment wrapText="1"/>
    </xf>
    <xf numFmtId="0" fontId="14" fillId="0" borderId="58" xfId="0" applyFont="1" applyBorder="1" applyAlignment="1">
      <alignment vertical="center"/>
    </xf>
    <xf numFmtId="0" fontId="2" fillId="0" borderId="59" xfId="0" applyFont="1" applyBorder="1"/>
    <xf numFmtId="0" fontId="2" fillId="0" borderId="60" xfId="0" applyFont="1" applyBorder="1"/>
    <xf numFmtId="2" fontId="17" fillId="0" borderId="61" xfId="0" applyNumberFormat="1" applyFont="1" applyBorder="1" applyAlignment="1">
      <alignment horizontal="center" vertical="center" wrapText="1"/>
    </xf>
    <xf numFmtId="0" fontId="2" fillId="0" borderId="62" xfId="0" applyFont="1" applyBorder="1"/>
    <xf numFmtId="0" fontId="12" fillId="0" borderId="9" xfId="0" applyFont="1" applyBorder="1" applyAlignment="1">
      <alignment vertical="top" wrapText="1"/>
    </xf>
    <xf numFmtId="0" fontId="3" fillId="0" borderId="59" xfId="0" applyFont="1" applyBorder="1"/>
    <xf numFmtId="2" fontId="2" fillId="0" borderId="0" xfId="0" applyNumberFormat="1" applyFont="1"/>
    <xf numFmtId="0" fontId="22" fillId="0" borderId="0" xfId="0" applyFont="1"/>
    <xf numFmtId="0" fontId="10" fillId="3" borderId="0" xfId="0" applyFont="1" applyFill="1" applyBorder="1" applyAlignment="1">
      <alignment vertical="center" wrapText="1"/>
    </xf>
    <xf numFmtId="4" fontId="11" fillId="2" borderId="20" xfId="0" applyNumberFormat="1" applyFont="1" applyFill="1" applyBorder="1" applyAlignment="1">
      <alignment horizontal="center" vertical="center" wrapText="1"/>
    </xf>
    <xf numFmtId="0" fontId="9" fillId="3" borderId="12" xfId="0" applyFont="1" applyFill="1" applyBorder="1" applyAlignment="1">
      <alignment vertical="center" wrapText="1"/>
    </xf>
    <xf numFmtId="0" fontId="9" fillId="3" borderId="13" xfId="0" applyFont="1" applyFill="1" applyBorder="1" applyAlignment="1">
      <alignment vertical="center" wrapText="1"/>
    </xf>
    <xf numFmtId="0" fontId="9" fillId="3" borderId="0" xfId="0" applyFont="1" applyFill="1" applyBorder="1" applyAlignment="1">
      <alignment vertical="center" wrapText="1"/>
    </xf>
    <xf numFmtId="4" fontId="11" fillId="3" borderId="20" xfId="0" applyNumberFormat="1" applyFont="1" applyFill="1" applyBorder="1" applyAlignment="1">
      <alignment horizontal="center" vertical="center" wrapText="1"/>
    </xf>
    <xf numFmtId="0" fontId="9" fillId="3" borderId="19" xfId="0" applyFont="1" applyFill="1" applyBorder="1" applyAlignment="1">
      <alignment vertical="center" wrapText="1"/>
    </xf>
    <xf numFmtId="0" fontId="9" fillId="3" borderId="18" xfId="0" applyFont="1" applyFill="1" applyBorder="1" applyAlignment="1">
      <alignment vertical="center" wrapText="1"/>
    </xf>
    <xf numFmtId="10" fontId="11" fillId="3" borderId="17" xfId="0" applyNumberFormat="1" applyFont="1" applyFill="1" applyBorder="1" applyAlignment="1">
      <alignment horizontal="center" vertical="center" wrapText="1"/>
    </xf>
    <xf numFmtId="2" fontId="3" fillId="3" borderId="21" xfId="0" applyNumberFormat="1" applyFont="1" applyFill="1" applyBorder="1"/>
    <xf numFmtId="0" fontId="2" fillId="3" borderId="22" xfId="0" applyFont="1" applyFill="1" applyBorder="1" applyAlignment="1"/>
    <xf numFmtId="0" fontId="2" fillId="3" borderId="0" xfId="0" applyFont="1" applyFill="1" applyBorder="1" applyAlignment="1"/>
    <xf numFmtId="0" fontId="2" fillId="3" borderId="19" xfId="0" applyFont="1" applyFill="1" applyBorder="1" applyAlignment="1"/>
    <xf numFmtId="0" fontId="13" fillId="3" borderId="19" xfId="0" applyFont="1" applyFill="1" applyBorder="1" applyAlignment="1">
      <alignment horizontal="center" wrapText="1"/>
    </xf>
    <xf numFmtId="0" fontId="2" fillId="3" borderId="19" xfId="0" applyFont="1" applyFill="1" applyBorder="1"/>
    <xf numFmtId="0" fontId="2" fillId="3" borderId="18" xfId="0" applyFont="1" applyFill="1" applyBorder="1"/>
    <xf numFmtId="0" fontId="11" fillId="3" borderId="23" xfId="0" applyFont="1" applyFill="1" applyBorder="1" applyAlignment="1">
      <alignment horizontal="center" vertical="center" wrapText="1"/>
    </xf>
    <xf numFmtId="4" fontId="11" fillId="3" borderId="24" xfId="0" applyNumberFormat="1" applyFont="1" applyFill="1" applyBorder="1" applyAlignment="1">
      <alignment horizontal="center" vertical="center" wrapText="1"/>
    </xf>
    <xf numFmtId="0" fontId="12" fillId="3" borderId="21" xfId="0" applyFont="1" applyFill="1" applyBorder="1" applyAlignment="1">
      <alignment vertical="top" wrapText="1"/>
    </xf>
    <xf numFmtId="0" fontId="2" fillId="3" borderId="13" xfId="0" applyFont="1" applyFill="1" applyBorder="1"/>
    <xf numFmtId="0" fontId="13" fillId="3" borderId="25" xfId="0" applyFont="1" applyFill="1" applyBorder="1"/>
    <xf numFmtId="0" fontId="11" fillId="3" borderId="20" xfId="0" applyFont="1" applyFill="1" applyBorder="1" applyAlignment="1">
      <alignment horizontal="center" vertical="center" wrapText="1"/>
    </xf>
    <xf numFmtId="0" fontId="2" fillId="3" borderId="9" xfId="0" applyFont="1" applyFill="1" applyBorder="1"/>
    <xf numFmtId="0" fontId="2" fillId="3" borderId="27" xfId="0" applyFont="1" applyFill="1" applyBorder="1"/>
    <xf numFmtId="0" fontId="2" fillId="3" borderId="28" xfId="0" applyFont="1" applyFill="1" applyBorder="1"/>
    <xf numFmtId="0" fontId="13" fillId="3" borderId="27" xfId="0" applyFont="1" applyFill="1" applyBorder="1"/>
    <xf numFmtId="2" fontId="11" fillId="3" borderId="20" xfId="0" applyNumberFormat="1" applyFont="1" applyFill="1" applyBorder="1" applyAlignment="1">
      <alignment horizontal="center" vertical="center" wrapText="1"/>
    </xf>
    <xf numFmtId="0" fontId="6" fillId="3" borderId="33" xfId="0" applyFont="1" applyFill="1" applyBorder="1" applyAlignment="1">
      <alignment vertical="top" wrapText="1"/>
    </xf>
    <xf numFmtId="0" fontId="2" fillId="3" borderId="38" xfId="0" applyFont="1" applyFill="1" applyBorder="1"/>
    <xf numFmtId="0" fontId="11" fillId="3" borderId="39" xfId="0" applyFont="1" applyFill="1" applyBorder="1" applyAlignment="1">
      <alignment horizontal="center" vertical="center" wrapText="1"/>
    </xf>
    <xf numFmtId="2" fontId="11" fillId="3" borderId="40" xfId="0" applyNumberFormat="1" applyFont="1" applyFill="1" applyBorder="1" applyAlignment="1">
      <alignment horizontal="center" vertical="center" wrapText="1"/>
    </xf>
    <xf numFmtId="0" fontId="5"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42" xfId="0" applyFont="1" applyFill="1" applyBorder="1" applyAlignment="1">
      <alignment horizontal="left" vertical="top" wrapText="1"/>
    </xf>
    <xf numFmtId="0" fontId="2" fillId="3" borderId="43" xfId="0" applyFont="1" applyFill="1" applyBorder="1"/>
    <xf numFmtId="0" fontId="11" fillId="3" borderId="43" xfId="0" applyFont="1" applyFill="1" applyBorder="1" applyAlignment="1">
      <alignment horizontal="center" vertical="center" wrapText="1"/>
    </xf>
    <xf numFmtId="2" fontId="11" fillId="3" borderId="43" xfId="0" applyNumberFormat="1" applyFont="1" applyFill="1" applyBorder="1" applyAlignment="1">
      <alignment horizontal="center" vertical="center" wrapText="1"/>
    </xf>
    <xf numFmtId="0" fontId="12" fillId="3" borderId="21" xfId="0" applyFont="1" applyFill="1" applyBorder="1" applyAlignment="1">
      <alignment wrapText="1"/>
    </xf>
    <xf numFmtId="0" fontId="2" fillId="3" borderId="0" xfId="0" applyFont="1" applyFill="1" applyBorder="1"/>
    <xf numFmtId="0" fontId="11" fillId="3" borderId="45" xfId="0" applyFont="1" applyFill="1" applyBorder="1" applyAlignment="1">
      <alignment horizontal="center" vertical="center" wrapText="1"/>
    </xf>
    <xf numFmtId="2" fontId="11" fillId="3" borderId="45" xfId="0" applyNumberFormat="1" applyFont="1" applyFill="1" applyBorder="1" applyAlignment="1">
      <alignment horizontal="center" vertical="center" wrapText="1"/>
    </xf>
    <xf numFmtId="2" fontId="11" fillId="3" borderId="14" xfId="0" applyNumberFormat="1" applyFont="1" applyFill="1" applyBorder="1" applyAlignment="1">
      <alignment horizontal="center" vertical="center" wrapText="1"/>
    </xf>
    <xf numFmtId="0" fontId="2" fillId="3" borderId="47" xfId="0" applyFont="1" applyFill="1" applyBorder="1"/>
    <xf numFmtId="0" fontId="2" fillId="3" borderId="23" xfId="0" applyFont="1" applyFill="1" applyBorder="1"/>
    <xf numFmtId="0" fontId="13" fillId="3" borderId="19" xfId="0" applyFont="1" applyFill="1" applyBorder="1"/>
    <xf numFmtId="0" fontId="13" fillId="3" borderId="48" xfId="0" applyFont="1" applyFill="1" applyBorder="1"/>
    <xf numFmtId="2" fontId="11" fillId="3" borderId="24" xfId="0" applyNumberFormat="1" applyFont="1" applyFill="1" applyBorder="1" applyAlignment="1">
      <alignment horizontal="center" vertical="center" wrapText="1"/>
    </xf>
    <xf numFmtId="0" fontId="2" fillId="3" borderId="33" xfId="0" applyFont="1" applyFill="1" applyBorder="1"/>
    <xf numFmtId="0" fontId="7" fillId="3" borderId="50" xfId="0" applyFont="1" applyFill="1" applyBorder="1" applyAlignment="1">
      <alignment vertical="center"/>
    </xf>
    <xf numFmtId="0" fontId="2" fillId="3" borderId="8" xfId="0" applyFont="1" applyFill="1" applyBorder="1"/>
    <xf numFmtId="0" fontId="16" fillId="3" borderId="51"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6" fillId="3" borderId="52" xfId="0" applyFont="1" applyFill="1" applyBorder="1" applyAlignment="1">
      <alignment horizontal="center" vertical="center" wrapText="1"/>
    </xf>
    <xf numFmtId="0" fontId="12" fillId="3" borderId="9" xfId="0" applyFont="1" applyFill="1" applyBorder="1" applyAlignment="1">
      <alignment wrapText="1"/>
    </xf>
    <xf numFmtId="4" fontId="11" fillId="3" borderId="63" xfId="0" applyNumberFormat="1" applyFont="1" applyFill="1" applyBorder="1" applyAlignment="1">
      <alignment horizontal="center" vertical="center" wrapText="1"/>
    </xf>
    <xf numFmtId="0" fontId="2" fillId="3" borderId="21" xfId="0" applyFont="1" applyFill="1" applyBorder="1"/>
    <xf numFmtId="0" fontId="7" fillId="3" borderId="7" xfId="0" applyFont="1" applyFill="1" applyBorder="1" applyAlignment="1">
      <alignment vertical="center"/>
    </xf>
    <xf numFmtId="0" fontId="2" fillId="3" borderId="31" xfId="0" applyFont="1" applyFill="1" applyBorder="1"/>
    <xf numFmtId="0" fontId="16" fillId="3" borderId="63" xfId="0" applyFont="1" applyFill="1" applyBorder="1" applyAlignment="1">
      <alignment horizontal="center" vertical="center" wrapText="1"/>
    </xf>
    <xf numFmtId="0" fontId="2" fillId="3" borderId="55" xfId="0" applyFont="1" applyFill="1" applyBorder="1"/>
    <xf numFmtId="0" fontId="2" fillId="3" borderId="30" xfId="0" applyFont="1" applyFill="1" applyBorder="1"/>
    <xf numFmtId="0" fontId="12" fillId="3" borderId="57" xfId="0" applyFont="1" applyFill="1" applyBorder="1" applyAlignment="1">
      <alignment wrapText="1"/>
    </xf>
    <xf numFmtId="0" fontId="2" fillId="3" borderId="59" xfId="0" applyFont="1" applyFill="1" applyBorder="1"/>
    <xf numFmtId="0" fontId="2" fillId="3" borderId="60" xfId="0" applyFont="1" applyFill="1" applyBorder="1"/>
    <xf numFmtId="0" fontId="12" fillId="2" borderId="15" xfId="0" applyFont="1" applyFill="1" applyBorder="1" applyAlignment="1">
      <alignment wrapText="1"/>
    </xf>
    <xf numFmtId="164" fontId="2" fillId="3" borderId="62" xfId="0" applyNumberFormat="1" applyFont="1" applyFill="1" applyBorder="1"/>
    <xf numFmtId="0" fontId="3" fillId="0" borderId="0" xfId="0" applyFont="1" applyAlignment="1">
      <alignment horizontal="left" wrapText="1"/>
    </xf>
    <xf numFmtId="0" fontId="2" fillId="0" borderId="0" xfId="0" applyFont="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9" fillId="0" borderId="17" xfId="0" applyFont="1" applyFill="1" applyBorder="1" applyAlignment="1">
      <alignment horizontal="left" vertical="top" wrapText="1"/>
    </xf>
    <xf numFmtId="0" fontId="9" fillId="0" borderId="18" xfId="0" applyFont="1" applyFill="1" applyBorder="1" applyAlignment="1">
      <alignment horizontal="left" vertical="top" wrapText="1"/>
    </xf>
    <xf numFmtId="0" fontId="7" fillId="0" borderId="30" xfId="0" applyFont="1" applyBorder="1" applyAlignment="1">
      <alignment horizontal="left"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15" fillId="0" borderId="35" xfId="0" applyFont="1" applyBorder="1" applyAlignment="1">
      <alignment horizontal="left" vertical="top" wrapText="1"/>
    </xf>
    <xf numFmtId="0" fontId="15" fillId="0" borderId="36" xfId="0" applyFont="1" applyBorder="1" applyAlignment="1">
      <alignment horizontal="left" vertical="top" wrapText="1"/>
    </xf>
    <xf numFmtId="0" fontId="15" fillId="0" borderId="37" xfId="0" applyFont="1" applyBorder="1" applyAlignment="1">
      <alignment horizontal="left" vertical="top" wrapText="1"/>
    </xf>
    <xf numFmtId="0" fontId="15" fillId="3" borderId="35" xfId="0" applyFont="1" applyFill="1" applyBorder="1" applyAlignment="1">
      <alignment horizontal="left" vertical="top" wrapText="1"/>
    </xf>
    <xf numFmtId="0" fontId="15" fillId="3" borderId="36" xfId="0" applyFont="1" applyFill="1" applyBorder="1" applyAlignment="1">
      <alignment horizontal="left" vertical="top" wrapText="1"/>
    </xf>
    <xf numFmtId="0" fontId="15" fillId="3" borderId="37" xfId="0" applyFont="1" applyFill="1" applyBorder="1" applyAlignment="1">
      <alignment horizontal="left" vertical="top" wrapText="1"/>
    </xf>
    <xf numFmtId="0" fontId="1" fillId="0" borderId="0" xfId="0" applyFont="1" applyAlignment="1">
      <alignment horizontal="center" wrapText="1"/>
    </xf>
    <xf numFmtId="0" fontId="3" fillId="0" borderId="0" xfId="0" applyFont="1" applyAlignment="1">
      <alignment wrapText="1" shrinkToFit="1"/>
    </xf>
    <xf numFmtId="0" fontId="3" fillId="0" borderId="0" xfId="0" applyFont="1" applyAlignment="1">
      <alignmen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7" fillId="3" borderId="30" xfId="0" applyFont="1" applyFill="1" applyBorder="1" applyAlignment="1">
      <alignment horizontal="left" vertical="top" wrapText="1"/>
    </xf>
    <xf numFmtId="0" fontId="7" fillId="3" borderId="31" xfId="0" applyFont="1" applyFill="1" applyBorder="1" applyAlignment="1">
      <alignment horizontal="left" vertical="top" wrapText="1"/>
    </xf>
    <xf numFmtId="0" fontId="7" fillId="3" borderId="32"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I48"/>
  <sheetViews>
    <sheetView tabSelected="1" view="pageBreakPreview" topLeftCell="A13" zoomScale="130" zoomScaleNormal="100" zoomScaleSheetLayoutView="130" workbookViewId="0">
      <selection activeCell="I4" sqref="I4"/>
    </sheetView>
  </sheetViews>
  <sheetFormatPr defaultRowHeight="18.75" x14ac:dyDescent="0.3"/>
  <cols>
    <col min="1" max="1" width="5.5703125" style="1" customWidth="1"/>
    <col min="2" max="2" width="25.5703125" style="1" customWidth="1"/>
    <col min="3" max="3" width="11" style="1" bestFit="1" customWidth="1"/>
    <col min="4" max="4" width="9.140625" style="1"/>
    <col min="5" max="5" width="6.5703125" style="1" customWidth="1"/>
    <col min="6" max="6" width="8.5703125" style="1" customWidth="1"/>
    <col min="7" max="7" width="12" style="1" customWidth="1"/>
    <col min="8" max="8" width="15" style="1" customWidth="1"/>
    <col min="9" max="9" width="31.5703125" style="1" customWidth="1"/>
    <col min="10" max="16384" width="9.140625" style="1"/>
  </cols>
  <sheetData>
    <row r="1" spans="1:9" ht="75" customHeight="1" x14ac:dyDescent="0.3">
      <c r="A1" s="182" t="s">
        <v>46</v>
      </c>
      <c r="B1" s="182"/>
      <c r="C1" s="182"/>
      <c r="D1" s="182"/>
      <c r="E1" s="182"/>
      <c r="F1" s="182"/>
      <c r="G1" s="182"/>
      <c r="H1" s="182"/>
      <c r="I1" s="182"/>
    </row>
    <row r="2" spans="1:9" ht="81" customHeight="1" x14ac:dyDescent="0.3">
      <c r="A2" s="183" t="s">
        <v>0</v>
      </c>
      <c r="B2" s="183"/>
      <c r="C2" s="183"/>
      <c r="D2" s="183"/>
      <c r="E2" s="183"/>
      <c r="F2" s="183"/>
      <c r="G2" s="183"/>
      <c r="H2" s="183"/>
      <c r="I2" s="183"/>
    </row>
    <row r="3" spans="1:9" ht="68.25" customHeight="1" x14ac:dyDescent="0.3">
      <c r="A3" s="184" t="s">
        <v>58</v>
      </c>
      <c r="B3" s="184"/>
      <c r="C3" s="184"/>
      <c r="D3" s="184"/>
      <c r="E3" s="184"/>
      <c r="F3" s="184"/>
      <c r="G3" s="184"/>
      <c r="H3" s="184"/>
      <c r="I3" s="184"/>
    </row>
    <row r="4" spans="1:9" x14ac:dyDescent="0.3">
      <c r="A4" s="2" t="s">
        <v>47</v>
      </c>
    </row>
    <row r="5" spans="1:9" ht="19.5" thickBot="1" x14ac:dyDescent="0.35">
      <c r="A5" s="159" t="s">
        <v>1</v>
      </c>
      <c r="B5" s="159"/>
      <c r="C5" s="159"/>
      <c r="D5" s="159"/>
      <c r="E5" s="159"/>
      <c r="F5" s="159"/>
      <c r="G5" s="159"/>
      <c r="H5" s="159"/>
      <c r="I5" s="159"/>
    </row>
    <row r="6" spans="1:9" ht="30.75" x14ac:dyDescent="0.3">
      <c r="A6" s="3" t="s">
        <v>2</v>
      </c>
      <c r="B6" s="160" t="s">
        <v>3</v>
      </c>
      <c r="C6" s="161"/>
      <c r="D6" s="161"/>
      <c r="E6" s="161"/>
      <c r="F6" s="161"/>
      <c r="G6" s="161"/>
      <c r="H6" s="162"/>
      <c r="I6" s="4" t="s">
        <v>4</v>
      </c>
    </row>
    <row r="7" spans="1:9" ht="81" customHeight="1" x14ac:dyDescent="0.3">
      <c r="A7" s="5" t="s">
        <v>5</v>
      </c>
      <c r="B7" s="185" t="s">
        <v>56</v>
      </c>
      <c r="C7" s="186"/>
      <c r="D7" s="186"/>
      <c r="E7" s="186"/>
      <c r="F7" s="186"/>
      <c r="G7" s="186"/>
      <c r="H7" s="186"/>
      <c r="I7" s="187"/>
    </row>
    <row r="8" spans="1:9" ht="39" customHeight="1" x14ac:dyDescent="0.3">
      <c r="A8" s="6" t="s">
        <v>6</v>
      </c>
      <c r="B8" s="166" t="s">
        <v>54</v>
      </c>
      <c r="C8" s="167"/>
      <c r="D8" s="167"/>
      <c r="E8" s="167"/>
      <c r="F8" s="167"/>
      <c r="G8" s="167"/>
      <c r="H8" s="167"/>
      <c r="I8" s="168"/>
    </row>
    <row r="9" spans="1:9" ht="40.5" customHeight="1" x14ac:dyDescent="0.3">
      <c r="A9" s="7" t="s">
        <v>7</v>
      </c>
      <c r="B9" s="94" t="s">
        <v>8</v>
      </c>
      <c r="C9" s="95"/>
      <c r="D9" s="96"/>
      <c r="E9" s="96"/>
      <c r="F9" s="96"/>
      <c r="G9" s="92"/>
      <c r="H9" s="93">
        <v>87471</v>
      </c>
      <c r="I9" s="156" t="s">
        <v>52</v>
      </c>
    </row>
    <row r="10" spans="1:9" ht="18" customHeight="1" x14ac:dyDescent="0.3">
      <c r="A10" s="14" t="s">
        <v>9</v>
      </c>
      <c r="B10" s="188" t="s">
        <v>10</v>
      </c>
      <c r="C10" s="189"/>
      <c r="D10" s="98"/>
      <c r="E10" s="99"/>
      <c r="F10" s="98"/>
      <c r="G10" s="100">
        <v>0.30199999999999999</v>
      </c>
      <c r="H10" s="97">
        <f>+H9*G10</f>
        <v>26416.241999999998</v>
      </c>
      <c r="I10" s="101"/>
    </row>
    <row r="11" spans="1:9" x14ac:dyDescent="0.3">
      <c r="A11" s="20" t="s">
        <v>11</v>
      </c>
      <c r="B11" s="102"/>
      <c r="C11" s="103"/>
      <c r="D11" s="104"/>
      <c r="E11" s="103"/>
      <c r="F11" s="104"/>
      <c r="G11" s="105"/>
      <c r="H11" s="97">
        <f>H9+H10</f>
        <v>113887.242</v>
      </c>
      <c r="I11" s="101"/>
    </row>
    <row r="12" spans="1:9" ht="29.25" customHeight="1" x14ac:dyDescent="0.3">
      <c r="A12" s="25" t="s">
        <v>12</v>
      </c>
      <c r="B12" s="188" t="s">
        <v>13</v>
      </c>
      <c r="C12" s="189"/>
      <c r="D12" s="106"/>
      <c r="E12" s="107"/>
      <c r="F12" s="106"/>
      <c r="G12" s="108">
        <v>1979</v>
      </c>
      <c r="H12" s="109">
        <v>164.33</v>
      </c>
      <c r="I12" s="110" t="s">
        <v>48</v>
      </c>
    </row>
    <row r="13" spans="1:9" ht="17.25" customHeight="1" x14ac:dyDescent="0.3">
      <c r="A13" s="31" t="s">
        <v>15</v>
      </c>
      <c r="B13" s="188" t="s">
        <v>16</v>
      </c>
      <c r="C13" s="189"/>
      <c r="D13" s="189"/>
      <c r="E13" s="111"/>
      <c r="F13" s="106"/>
      <c r="G13" s="112"/>
      <c r="H13" s="113">
        <v>0.7</v>
      </c>
      <c r="I13" s="114"/>
    </row>
    <row r="14" spans="1:9" x14ac:dyDescent="0.3">
      <c r="A14" s="36" t="s">
        <v>17</v>
      </c>
      <c r="B14" s="115"/>
      <c r="C14" s="115"/>
      <c r="D14" s="115"/>
      <c r="E14" s="115"/>
      <c r="F14" s="116"/>
      <c r="G14" s="117"/>
      <c r="H14" s="118">
        <f>H11/H12*H13</f>
        <v>485.12790969390852</v>
      </c>
      <c r="I14" s="114"/>
    </row>
    <row r="15" spans="1:9" x14ac:dyDescent="0.3">
      <c r="A15" s="40" t="s">
        <v>18</v>
      </c>
      <c r="B15" s="190" t="s">
        <v>19</v>
      </c>
      <c r="C15" s="191"/>
      <c r="D15" s="191"/>
      <c r="E15" s="191"/>
      <c r="F15" s="191"/>
      <c r="G15" s="191"/>
      <c r="H15" s="192"/>
      <c r="I15" s="119"/>
    </row>
    <row r="16" spans="1:9" ht="42" customHeight="1" x14ac:dyDescent="0.3">
      <c r="A16" s="42" t="s">
        <v>20</v>
      </c>
      <c r="B16" s="179" t="s">
        <v>21</v>
      </c>
      <c r="C16" s="180"/>
      <c r="D16" s="181"/>
      <c r="E16" s="120"/>
      <c r="F16" s="121"/>
      <c r="G16" s="121"/>
      <c r="H16" s="122">
        <f>H17+H18</f>
        <v>64.357142857142861</v>
      </c>
      <c r="I16" s="110" t="s">
        <v>22</v>
      </c>
    </row>
    <row r="17" spans="1:9" ht="44.25" customHeight="1" x14ac:dyDescent="0.3">
      <c r="A17" s="46" t="s">
        <v>23</v>
      </c>
      <c r="B17" s="123" t="s">
        <v>24</v>
      </c>
      <c r="C17" s="124"/>
      <c r="D17" s="125"/>
      <c r="E17" s="126"/>
      <c r="F17" s="127">
        <v>53</v>
      </c>
      <c r="G17" s="128">
        <v>500</v>
      </c>
      <c r="H17" s="118">
        <f>(G17/500)*F17</f>
        <v>53</v>
      </c>
      <c r="I17" s="129" t="s">
        <v>50</v>
      </c>
    </row>
    <row r="18" spans="1:9" ht="39" customHeight="1" x14ac:dyDescent="0.3">
      <c r="A18" s="54" t="s">
        <v>25</v>
      </c>
      <c r="B18" s="123" t="s">
        <v>26</v>
      </c>
      <c r="C18" s="124"/>
      <c r="D18" s="125"/>
      <c r="E18" s="130"/>
      <c r="F18" s="131">
        <v>53</v>
      </c>
      <c r="G18" s="132">
        <v>450</v>
      </c>
      <c r="H18" s="133">
        <f>(G18/2100)*F18</f>
        <v>11.357142857142856</v>
      </c>
      <c r="I18" s="129" t="s">
        <v>49</v>
      </c>
    </row>
    <row r="19" spans="1:9" x14ac:dyDescent="0.3">
      <c r="A19" s="59" t="s">
        <v>28</v>
      </c>
      <c r="B19" s="134"/>
      <c r="C19" s="135"/>
      <c r="D19" s="116"/>
      <c r="E19" s="116"/>
      <c r="F19" s="136"/>
      <c r="G19" s="137"/>
      <c r="H19" s="138">
        <f>H16</f>
        <v>64.357142857142861</v>
      </c>
      <c r="I19" s="139"/>
    </row>
    <row r="20" spans="1:9" ht="38.25" customHeight="1" x14ac:dyDescent="0.3">
      <c r="A20" s="65" t="s">
        <v>29</v>
      </c>
      <c r="B20" s="140" t="s">
        <v>30</v>
      </c>
      <c r="C20" s="141"/>
      <c r="D20" s="141"/>
      <c r="E20" s="141"/>
      <c r="F20" s="142">
        <v>2</v>
      </c>
      <c r="G20" s="143">
        <v>30</v>
      </c>
      <c r="H20" s="144">
        <f>F20*G20</f>
        <v>60</v>
      </c>
      <c r="I20" s="145" t="s">
        <v>55</v>
      </c>
    </row>
    <row r="21" spans="1:9" ht="21.75" customHeight="1" x14ac:dyDescent="0.3">
      <c r="A21" s="72" t="s">
        <v>32</v>
      </c>
      <c r="B21" s="141"/>
      <c r="C21" s="130"/>
      <c r="D21" s="141"/>
      <c r="E21" s="130"/>
      <c r="F21" s="130"/>
      <c r="G21" s="130"/>
      <c r="H21" s="146">
        <f>H14+H19+H20</f>
        <v>609.48505255105135</v>
      </c>
      <c r="I21" s="147"/>
    </row>
    <row r="22" spans="1:9" ht="21" customHeight="1" x14ac:dyDescent="0.3">
      <c r="A22" s="74" t="s">
        <v>33</v>
      </c>
      <c r="B22" s="148" t="s">
        <v>34</v>
      </c>
      <c r="C22" s="149"/>
      <c r="D22" s="130"/>
      <c r="E22" s="149"/>
      <c r="F22" s="141"/>
      <c r="G22" s="149"/>
      <c r="H22" s="150">
        <v>5</v>
      </c>
      <c r="I22" s="145" t="s">
        <v>53</v>
      </c>
    </row>
    <row r="23" spans="1:9" ht="24.75" customHeight="1" x14ac:dyDescent="0.3">
      <c r="A23" s="74" t="s">
        <v>35</v>
      </c>
      <c r="B23" s="148" t="s">
        <v>36</v>
      </c>
      <c r="C23" s="141"/>
      <c r="D23" s="151"/>
      <c r="E23" s="152"/>
      <c r="F23" s="130"/>
      <c r="G23" s="141"/>
      <c r="H23" s="150">
        <v>43</v>
      </c>
      <c r="I23" s="153" t="s">
        <v>51</v>
      </c>
    </row>
    <row r="24" spans="1:9" ht="28.5" customHeight="1" thickBot="1" x14ac:dyDescent="0.35">
      <c r="A24" s="83" t="s">
        <v>37</v>
      </c>
      <c r="B24" s="154"/>
      <c r="C24" s="154"/>
      <c r="D24" s="154"/>
      <c r="E24" s="155"/>
      <c r="F24" s="155"/>
      <c r="G24" s="154"/>
      <c r="H24" s="146">
        <f>H21*H22*H23</f>
        <v>131039.28629847604</v>
      </c>
      <c r="I24" s="157">
        <f>H24/H23</f>
        <v>3047.4252627552569</v>
      </c>
    </row>
    <row r="25" spans="1:9" x14ac:dyDescent="0.3">
      <c r="H25" s="91"/>
    </row>
    <row r="26" spans="1:9" ht="19.5" hidden="1" thickBot="1" x14ac:dyDescent="0.35">
      <c r="A26" s="159" t="s">
        <v>38</v>
      </c>
      <c r="B26" s="159"/>
      <c r="C26" s="159"/>
      <c r="D26" s="159"/>
      <c r="E26" s="159"/>
      <c r="F26" s="159"/>
      <c r="G26" s="159"/>
      <c r="H26" s="159"/>
      <c r="I26" s="159"/>
    </row>
    <row r="27" spans="1:9" ht="30.75" hidden="1" x14ac:dyDescent="0.3">
      <c r="A27" s="3" t="s">
        <v>2</v>
      </c>
      <c r="B27" s="160" t="s">
        <v>3</v>
      </c>
      <c r="C27" s="161"/>
      <c r="D27" s="161"/>
      <c r="E27" s="161"/>
      <c r="F27" s="161"/>
      <c r="G27" s="161"/>
      <c r="H27" s="162"/>
      <c r="I27" s="4" t="s">
        <v>4</v>
      </c>
    </row>
    <row r="28" spans="1:9" ht="45" hidden="1" customHeight="1" x14ac:dyDescent="0.3">
      <c r="A28" s="5" t="s">
        <v>5</v>
      </c>
      <c r="B28" s="163" t="s">
        <v>39</v>
      </c>
      <c r="C28" s="164"/>
      <c r="D28" s="164"/>
      <c r="E28" s="164"/>
      <c r="F28" s="164"/>
      <c r="G28" s="164"/>
      <c r="H28" s="164"/>
      <c r="I28" s="165"/>
    </row>
    <row r="29" spans="1:9" ht="39" hidden="1" customHeight="1" x14ac:dyDescent="0.3">
      <c r="A29" s="6" t="s">
        <v>6</v>
      </c>
      <c r="B29" s="166" t="s">
        <v>40</v>
      </c>
      <c r="C29" s="167"/>
      <c r="D29" s="167"/>
      <c r="E29" s="167"/>
      <c r="F29" s="167"/>
      <c r="G29" s="167"/>
      <c r="H29" s="167"/>
      <c r="I29" s="168"/>
    </row>
    <row r="30" spans="1:9" ht="37.5" hidden="1" customHeight="1" x14ac:dyDescent="0.3">
      <c r="A30" s="7" t="s">
        <v>7</v>
      </c>
      <c r="B30" s="8" t="s">
        <v>8</v>
      </c>
      <c r="C30" s="9"/>
      <c r="D30" s="10"/>
      <c r="E30" s="10"/>
      <c r="F30" s="10"/>
      <c r="G30" s="11"/>
      <c r="H30" s="12">
        <v>59387</v>
      </c>
      <c r="I30" s="13" t="s">
        <v>45</v>
      </c>
    </row>
    <row r="31" spans="1:9" ht="18.75" hidden="1" customHeight="1" x14ac:dyDescent="0.3">
      <c r="A31" s="14" t="s">
        <v>9</v>
      </c>
      <c r="B31" s="169" t="s">
        <v>10</v>
      </c>
      <c r="C31" s="170"/>
      <c r="D31" s="15"/>
      <c r="E31" s="16"/>
      <c r="F31" s="15"/>
      <c r="G31" s="17">
        <v>0.30199999999999999</v>
      </c>
      <c r="H31" s="18">
        <f>+H30*G31</f>
        <v>17934.874</v>
      </c>
      <c r="I31" s="19"/>
    </row>
    <row r="32" spans="1:9" hidden="1" x14ac:dyDescent="0.3">
      <c r="A32" s="20" t="s">
        <v>11</v>
      </c>
      <c r="B32" s="21"/>
      <c r="C32" s="22"/>
      <c r="D32" s="23"/>
      <c r="E32" s="22"/>
      <c r="F32" s="23"/>
      <c r="G32" s="24"/>
      <c r="H32" s="18">
        <f>H30+H31</f>
        <v>77321.873999999996</v>
      </c>
      <c r="I32" s="19"/>
    </row>
    <row r="33" spans="1:9" ht="29.25" hidden="1" customHeight="1" x14ac:dyDescent="0.3">
      <c r="A33" s="25" t="s">
        <v>12</v>
      </c>
      <c r="B33" s="171" t="s">
        <v>13</v>
      </c>
      <c r="C33" s="172"/>
      <c r="D33" s="26"/>
      <c r="E33" s="27"/>
      <c r="F33" s="26"/>
      <c r="G33" s="28">
        <v>1973</v>
      </c>
      <c r="H33" s="29">
        <f>G33/12</f>
        <v>164.41666666666666</v>
      </c>
      <c r="I33" s="53" t="s">
        <v>14</v>
      </c>
    </row>
    <row r="34" spans="1:9" hidden="1" x14ac:dyDescent="0.3">
      <c r="A34" s="31" t="s">
        <v>15</v>
      </c>
      <c r="B34" s="171" t="s">
        <v>16</v>
      </c>
      <c r="C34" s="172"/>
      <c r="D34" s="172"/>
      <c r="E34" s="32"/>
      <c r="F34" s="26"/>
      <c r="G34" s="33"/>
      <c r="H34" s="34">
        <v>5</v>
      </c>
      <c r="I34" s="35"/>
    </row>
    <row r="35" spans="1:9" hidden="1" x14ac:dyDescent="0.3">
      <c r="A35" s="36" t="s">
        <v>17</v>
      </c>
      <c r="B35" s="37"/>
      <c r="C35" s="37"/>
      <c r="D35" s="37"/>
      <c r="E35" s="37"/>
      <c r="F35" s="38"/>
      <c r="G35" s="39"/>
      <c r="H35" s="18">
        <f>H32/H33*H34</f>
        <v>2351.4001216421693</v>
      </c>
      <c r="I35" s="35"/>
    </row>
    <row r="36" spans="1:9" ht="18.75" hidden="1" customHeight="1" x14ac:dyDescent="0.3">
      <c r="A36" s="40" t="s">
        <v>18</v>
      </c>
      <c r="B36" s="173" t="s">
        <v>19</v>
      </c>
      <c r="C36" s="174"/>
      <c r="D36" s="174"/>
      <c r="E36" s="174"/>
      <c r="F36" s="174"/>
      <c r="G36" s="174"/>
      <c r="H36" s="175"/>
      <c r="I36" s="41"/>
    </row>
    <row r="37" spans="1:9" ht="30" hidden="1" customHeight="1" x14ac:dyDescent="0.3">
      <c r="A37" s="42" t="s">
        <v>20</v>
      </c>
      <c r="B37" s="176" t="s">
        <v>21</v>
      </c>
      <c r="C37" s="177"/>
      <c r="D37" s="178"/>
      <c r="E37" s="43"/>
      <c r="F37" s="44"/>
      <c r="G37" s="44"/>
      <c r="H37" s="45">
        <f>H38+H39</f>
        <v>160.5</v>
      </c>
      <c r="I37" s="53" t="s">
        <v>22</v>
      </c>
    </row>
    <row r="38" spans="1:9" ht="24.75" hidden="1" x14ac:dyDescent="0.3">
      <c r="A38" s="46" t="s">
        <v>23</v>
      </c>
      <c r="B38" s="47" t="s">
        <v>24</v>
      </c>
      <c r="C38" s="48"/>
      <c r="D38" s="49"/>
      <c r="E38" s="50"/>
      <c r="F38" s="51">
        <v>100</v>
      </c>
      <c r="G38" s="52">
        <v>225</v>
      </c>
      <c r="H38" s="18">
        <f>G38/500*F38</f>
        <v>45</v>
      </c>
      <c r="I38" s="30" t="s">
        <v>41</v>
      </c>
    </row>
    <row r="39" spans="1:9" hidden="1" x14ac:dyDescent="0.3">
      <c r="A39" s="54" t="s">
        <v>25</v>
      </c>
      <c r="B39" s="47" t="s">
        <v>26</v>
      </c>
      <c r="C39" s="48"/>
      <c r="D39" s="49"/>
      <c r="E39" s="55"/>
      <c r="F39" s="56">
        <v>100</v>
      </c>
      <c r="G39" s="57">
        <v>9240</v>
      </c>
      <c r="H39" s="12">
        <f>G39/8000*F39</f>
        <v>115.5</v>
      </c>
      <c r="I39" s="30" t="s">
        <v>27</v>
      </c>
    </row>
    <row r="40" spans="1:9" hidden="1" x14ac:dyDescent="0.3">
      <c r="A40" s="59" t="s">
        <v>28</v>
      </c>
      <c r="B40" s="60"/>
      <c r="C40" s="61"/>
      <c r="D40" s="38"/>
      <c r="E40" s="38"/>
      <c r="F40" s="62"/>
      <c r="G40" s="63"/>
      <c r="H40" s="29">
        <f>H37</f>
        <v>160.5</v>
      </c>
      <c r="I40" s="64"/>
    </row>
    <row r="41" spans="1:9" ht="24.75" hidden="1" x14ac:dyDescent="0.3">
      <c r="A41" s="65" t="s">
        <v>29</v>
      </c>
      <c r="B41" s="66" t="s">
        <v>30</v>
      </c>
      <c r="C41" s="67"/>
      <c r="D41" s="67"/>
      <c r="E41" s="67"/>
      <c r="F41" s="68">
        <v>2</v>
      </c>
      <c r="G41" s="69">
        <v>92.48</v>
      </c>
      <c r="H41" s="70">
        <f>F41*G41</f>
        <v>184.96</v>
      </c>
      <c r="I41" s="88" t="s">
        <v>31</v>
      </c>
    </row>
    <row r="42" spans="1:9" hidden="1" x14ac:dyDescent="0.3">
      <c r="A42" s="72" t="s">
        <v>32</v>
      </c>
      <c r="B42" s="67"/>
      <c r="C42" s="55"/>
      <c r="D42" s="67"/>
      <c r="E42" s="55"/>
      <c r="F42" s="55"/>
      <c r="G42" s="55"/>
      <c r="H42" s="73">
        <f>H35+H40+H41</f>
        <v>2696.8601216421694</v>
      </c>
      <c r="I42" s="58"/>
    </row>
    <row r="43" spans="1:9" ht="21" hidden="1" customHeight="1" x14ac:dyDescent="0.3">
      <c r="A43" s="74" t="s">
        <v>33</v>
      </c>
      <c r="B43" s="75" t="s">
        <v>34</v>
      </c>
      <c r="C43" s="76"/>
      <c r="D43" s="55"/>
      <c r="E43" s="76"/>
      <c r="F43" s="67"/>
      <c r="G43" s="77"/>
      <c r="H43" s="78">
        <v>3</v>
      </c>
      <c r="I43" s="71" t="s">
        <v>42</v>
      </c>
    </row>
    <row r="44" spans="1:9" hidden="1" x14ac:dyDescent="0.3">
      <c r="A44" s="74" t="s">
        <v>35</v>
      </c>
      <c r="B44" s="75" t="s">
        <v>36</v>
      </c>
      <c r="C44" s="67"/>
      <c r="D44" s="79"/>
      <c r="E44" s="80"/>
      <c r="F44" s="55"/>
      <c r="G44" s="81"/>
      <c r="H44" s="78">
        <v>1</v>
      </c>
      <c r="I44" s="82" t="s">
        <v>43</v>
      </c>
    </row>
    <row r="45" spans="1:9" ht="19.5" hidden="1" thickBot="1" x14ac:dyDescent="0.35">
      <c r="A45" s="83" t="s">
        <v>44</v>
      </c>
      <c r="B45" s="84"/>
      <c r="C45" s="84"/>
      <c r="D45" s="89"/>
      <c r="E45" s="85"/>
      <c r="F45" s="85"/>
      <c r="G45" s="84"/>
      <c r="H45" s="86">
        <f>H42*H43*H44</f>
        <v>8090.5803649265081</v>
      </c>
      <c r="I45" s="87"/>
    </row>
    <row r="47" spans="1:9" ht="54" customHeight="1" x14ac:dyDescent="0.3">
      <c r="A47" s="158" t="s">
        <v>57</v>
      </c>
      <c r="B47" s="158"/>
      <c r="C47" s="158"/>
      <c r="D47" s="158"/>
      <c r="E47" s="158"/>
      <c r="F47" s="158"/>
      <c r="G47" s="158"/>
      <c r="H47" s="158"/>
      <c r="I47" s="158"/>
    </row>
    <row r="48" spans="1:9" x14ac:dyDescent="0.3">
      <c r="C48" s="90"/>
    </row>
  </sheetData>
  <mergeCells count="22">
    <mergeCell ref="B16:D16"/>
    <mergeCell ref="A1:I1"/>
    <mergeCell ref="A2:I2"/>
    <mergeCell ref="A3:I3"/>
    <mergeCell ref="A5:I5"/>
    <mergeCell ref="B6:H6"/>
    <mergeCell ref="B7:I7"/>
    <mergeCell ref="B8:I8"/>
    <mergeCell ref="B10:C10"/>
    <mergeCell ref="B12:C12"/>
    <mergeCell ref="B13:D13"/>
    <mergeCell ref="B15:H15"/>
    <mergeCell ref="A47:I47"/>
    <mergeCell ref="A26:I26"/>
    <mergeCell ref="B27:H27"/>
    <mergeCell ref="B28:I28"/>
    <mergeCell ref="B29:I29"/>
    <mergeCell ref="B31:C31"/>
    <mergeCell ref="B33:C33"/>
    <mergeCell ref="B34:D34"/>
    <mergeCell ref="B36:H36"/>
    <mergeCell ref="B37:D37"/>
  </mergeCells>
  <printOptions horizontalCentered="1"/>
  <pageMargins left="1.1811023622047245" right="0.39370078740157483" top="0.39370078740157483" bottom="0.39370078740157483" header="0.31496062992125984" footer="0.31496062992125984"/>
  <pageSetup paperSize="9" scale="6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vt:lpstr>
      <vt:lpstr>лист!Область_печати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Заболоцкая Юлия Валерьевна</dc:creator>
  <cp:lastModifiedBy>Татьяна Каменева</cp:lastModifiedBy>
  <cp:lastPrinted>2020-08-07T16:08:46Z</cp:lastPrinted>
  <dcterms:created xsi:type="dcterms:W3CDTF">2017-09-26T07:45:13Z</dcterms:created>
  <dcterms:modified xsi:type="dcterms:W3CDTF">2024-01-17T10:44:02Z</dcterms:modified>
</cp:coreProperties>
</file>