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firstSheet="1" activeTab="1"/>
  </bookViews>
  <sheets>
    <sheet name="Лист2, целевые" sheetId="6" state="hidden" r:id="rId1"/>
    <sheet name="Лист1" sheetId="4" r:id="rId2"/>
  </sheets>
  <definedNames>
    <definedName name="_xlnm.Print_Area" localSheetId="1">Лист1!$A$1:$R$46</definedName>
  </definedNames>
  <calcPr calcId="152511"/>
</workbook>
</file>

<file path=xl/calcChain.xml><?xml version="1.0" encoding="utf-8"?>
<calcChain xmlns="http://schemas.openxmlformats.org/spreadsheetml/2006/main">
  <c r="P42" i="4" l="1"/>
  <c r="P11" i="4"/>
  <c r="M11" i="4"/>
  <c r="O42" i="4" l="1"/>
  <c r="M36" i="4"/>
  <c r="M30" i="4"/>
  <c r="M19" i="4"/>
  <c r="M17" i="4"/>
  <c r="M13" i="4"/>
  <c r="K39" i="4"/>
  <c r="K36" i="4"/>
  <c r="J36" i="4"/>
  <c r="J42" i="4" s="1"/>
  <c r="H36" i="4"/>
  <c r="H30" i="4"/>
  <c r="H27" i="4"/>
  <c r="H26" i="4"/>
  <c r="H25" i="4"/>
  <c r="H20" i="4"/>
  <c r="K19" i="4"/>
  <c r="K42" i="4" s="1"/>
  <c r="K16" i="4"/>
  <c r="E42" i="4"/>
  <c r="E36" i="4"/>
  <c r="F36" i="4"/>
  <c r="F19" i="4"/>
  <c r="F42" i="4" s="1"/>
  <c r="F16" i="4"/>
  <c r="F39" i="4"/>
  <c r="C36" i="4"/>
  <c r="C30" i="4"/>
  <c r="M42" i="4" l="1"/>
  <c r="H19" i="4"/>
  <c r="H42" i="4" s="1"/>
  <c r="E22" i="6"/>
  <c r="E18" i="6" l="1"/>
  <c r="E20" i="6" l="1"/>
  <c r="E17" i="6"/>
  <c r="E11" i="6"/>
  <c r="E12" i="6"/>
  <c r="E7" i="6" l="1"/>
  <c r="E9" i="6"/>
  <c r="E10" i="6"/>
  <c r="E13" i="6"/>
  <c r="E14" i="6"/>
  <c r="E15" i="6"/>
  <c r="E16" i="6"/>
  <c r="C20" i="4" l="1"/>
  <c r="C25" i="4"/>
  <c r="C26" i="4"/>
  <c r="C27" i="4"/>
  <c r="C19" i="4" l="1"/>
  <c r="C42" i="4" s="1"/>
</calcChain>
</file>

<file path=xl/sharedStrings.xml><?xml version="1.0" encoding="utf-8"?>
<sst xmlns="http://schemas.openxmlformats.org/spreadsheetml/2006/main" count="169" uniqueCount="145">
  <si>
    <t>Основные мероприятия муниципальной программы (связь мероприятий с показателями муниципальной программы)</t>
  </si>
  <si>
    <t>всего</t>
  </si>
  <si>
    <t>1.1</t>
  </si>
  <si>
    <t>1.2</t>
  </si>
  <si>
    <t>2.1.</t>
  </si>
  <si>
    <t>2.2.</t>
  </si>
  <si>
    <t>3.1.</t>
  </si>
  <si>
    <t>Оформление доски Почета</t>
  </si>
  <si>
    <t>Приобретение флагов России, ХМАО, г.Пыть-Ях, в том числе транспортировка</t>
  </si>
  <si>
    <t>Приобретение флагов расцвечивания для флаговой композиции и улиц города</t>
  </si>
  <si>
    <t>Перекрытие улиц города и санитарная уборка улиц и объектов в праздничные дни</t>
  </si>
  <si>
    <t>5</t>
  </si>
  <si>
    <t>Содержание мест захоронения</t>
  </si>
  <si>
    <t>5.1</t>
  </si>
  <si>
    <t>Обслуживание и содержание электрооборудования и электрических сетей (показатель № 1 из таблицы 1)</t>
  </si>
  <si>
    <t>Электроэнергия  (показатель № 1 из таблицы 1)</t>
  </si>
  <si>
    <t>Охрана, защита и восстановление зеленых насаждений в парках и скверах,ремонт малых архитектурных форм. Прореживание в лесопарковых зонах вдоль пешеходных дорожек, троп от поросли и поврежденных деревьев. (показатель № 2 из таблицы 1)</t>
  </si>
  <si>
    <t xml:space="preserve">Озеленение городских объектов (оформление и ремонт цветников, содержание газонов на городских объектах ) (показатель № 3 из таблицы 1)                                        </t>
  </si>
  <si>
    <t>Содержание мест захоронения (показатель № 4 из таблицы 1)</t>
  </si>
  <si>
    <t>Зимнее и летнее содержание объектов благоустройства   (показатель № 7 из таблицы 1)</t>
  </si>
  <si>
    <t>Зимнее и летнее содержание городских территорий, в том числе: летнее санитарное содержание городских территорий, покос травы, в т.ч. вывоз и утилизация травы и мусора; механизированная уборка внутриквартальных проездов  в зимнее время; ремонт внутриквартальных проездов (ямочный ремонт) (показатель № 8,9  из таблицы 1)</t>
  </si>
  <si>
    <t>Содержание, текущий ремонт, демонтаж МАФ, поставка и монтаж малых архитектурных форм (детские игровые (спортивные) комплексы, урны, скамейки) (показатель № 10  из таблицы 1)</t>
  </si>
  <si>
    <t>Содержание городского фонтана (показатель № 11 из таблицы 1)</t>
  </si>
  <si>
    <t>Участие в окружном конкурсе "Самый благоустроенный город, поселок, село" (показатель № 12 из таблицы 1)</t>
  </si>
  <si>
    <t>Организация освещения улиц, территорий микрорайонов</t>
  </si>
  <si>
    <t xml:space="preserve">Повышение уровня культуры населения </t>
  </si>
  <si>
    <t>Монтаж, демонтаж уличных флагов расцвечивания; баннеров, растяжек, подключение электроаппаратуры и обслуживание</t>
  </si>
  <si>
    <t>Текущий ремонт и содержание городского туалета  в праздничные дни (9 Мая, День защиты детей, День России, День молодежи, День Российского флага, День города)</t>
  </si>
  <si>
    <t>Транспортировка, монтаж, содержание, демонтаж биотуалетов в праздничные дни (Проводы зимы, 9 Мая,  День города)</t>
  </si>
  <si>
    <t>Приобретение, транспортировка и монтаж МАФ (урн, скамеек и прочего оборудования, шт.)</t>
  </si>
  <si>
    <t>5.2</t>
  </si>
  <si>
    <t>5.3</t>
  </si>
  <si>
    <t>5.4</t>
  </si>
  <si>
    <t>6.1</t>
  </si>
  <si>
    <t>Летнее и зимнее содержание городских территорий (показатель № 7,8,9,10,11  из таблицы 1)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</si>
  <si>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</si>
  <si>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</si>
  <si>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</si>
  <si>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</si>
  <si>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</si>
  <si>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</si>
  <si>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</si>
  <si>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</si>
  <si>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</si>
  <si>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План по программе</t>
  </si>
  <si>
    <t>Уточненный план по бюджету*</t>
  </si>
  <si>
    <t>Кассовое исполнение*</t>
  </si>
  <si>
    <t xml:space="preserve"> федеральный  бюджет</t>
  </si>
  <si>
    <t>окружной  бюджет</t>
  </si>
  <si>
    <t>городской  бюджет</t>
  </si>
  <si>
    <t>другие источники</t>
  </si>
  <si>
    <t xml:space="preserve">    Отчет о ходе реализации  муниципальной программы</t>
  </si>
  <si>
    <t>Всего по муниципальной программе</t>
  </si>
  <si>
    <t>%</t>
  </si>
  <si>
    <t>Целевые показатели муниципальной программы</t>
  </si>
  <si>
    <t>№ показателя</t>
  </si>
  <si>
    <t xml:space="preserve">Наименование показателей </t>
  </si>
  <si>
    <t>Доля улично-дорожных сетей, обеспеченных освещением в общей протяженности улично-дорожной сети, %</t>
  </si>
  <si>
    <t>2</t>
  </si>
  <si>
    <t xml:space="preserve">Избежание материального ущерба от лесных пожаров на территории лесопарковых зон площадью 2671,7 га, руб. </t>
  </si>
  <si>
    <t>3</t>
  </si>
  <si>
    <t>Оформление  цветочных композиций, содержание газонов, м2</t>
  </si>
  <si>
    <t>4</t>
  </si>
  <si>
    <t>Содержание городского кладбища, м2 (Уход за территорией, охрана кладбища - общая площадь 53900 м2)</t>
  </si>
  <si>
    <t>Подготовка мест для массового отдыха и праздничных мероприятий, меропр.</t>
  </si>
  <si>
    <t>6</t>
  </si>
  <si>
    <t>Строительство ледового городка, охрана, устройство новогодней иллюминации. Демонтаж городка и новогодней иллюминации, шт.</t>
  </si>
  <si>
    <t>7</t>
  </si>
  <si>
    <t>Зимнее и летнее содержание объектов благоустройства, м2</t>
  </si>
  <si>
    <t>8</t>
  </si>
  <si>
    <t>Улучшение санитарного состояния территорий города, м2</t>
  </si>
  <si>
    <t>9</t>
  </si>
  <si>
    <t>Механизированная уборка внутриквартальных проездов в зимнее время, м2</t>
  </si>
  <si>
    <t>10</t>
  </si>
  <si>
    <t>Обеспечение дворовых территорий жилых домов современным спортивным и игровым оборудованием на детских площадках, шт.</t>
  </si>
  <si>
    <t>11</t>
  </si>
  <si>
    <t>Содержание городского фонтана, объект</t>
  </si>
  <si>
    <t>12</t>
  </si>
  <si>
    <t xml:space="preserve">Участие муниципального образования в окружном конкурсе "Самый благоустроенный город, поселок, село", меропр. </t>
  </si>
  <si>
    <t>План 2019</t>
  </si>
  <si>
    <t>Факт 2019</t>
  </si>
  <si>
    <t>Расчет показателя с указанием источника информации</t>
  </si>
  <si>
    <t>Причины недостижения показателя</t>
  </si>
  <si>
    <t>54,4х100/54,4</t>
  </si>
  <si>
    <t>142227х100/142227</t>
  </si>
  <si>
    <t>53900х100/53900</t>
  </si>
  <si>
    <t>262993,67х100/262993,67</t>
  </si>
  <si>
    <t>1301840,15х100/1301840,15</t>
  </si>
  <si>
    <t>164326,8х100/164326,8</t>
  </si>
  <si>
    <t>63х100/63</t>
  </si>
  <si>
    <t>0х100/1</t>
  </si>
  <si>
    <t>Исп. Главный специалист УЖКК,ТиД  Изотова Т.И.</t>
  </si>
  <si>
    <t>2.3</t>
  </si>
  <si>
    <t xml:space="preserve">Озеленение городских объектов (оформление и ремонт цветников, содержание газонов на городских объектах, приобретение семян ) (показатель № 3 из таблицы 1)                                        </t>
  </si>
  <si>
    <t>6.2</t>
  </si>
  <si>
    <t>Реализация проекта инициативного бюджетирования "Твоя инициатива-Твой Бюджет" "Благоустройство дворовой территории в районе ж/д № 25,27 по ул. Св.Федорова, 3 мкр. "Кедровый"</t>
  </si>
  <si>
    <t>5.5</t>
  </si>
  <si>
    <t>Подготовка ПИР на объекты общественного назначения (показатель № 11 из таблицы 1)</t>
  </si>
  <si>
    <t>8х100/8</t>
  </si>
  <si>
    <t>3х100/3</t>
  </si>
  <si>
    <t>1х100/1</t>
  </si>
  <si>
    <t xml:space="preserve">средний % исполнения показателей по состоянию на 31.12.2019 составляет </t>
  </si>
  <si>
    <t>13</t>
  </si>
  <si>
    <t>0х100/0</t>
  </si>
  <si>
    <t>Подготовка ПИР на объекты общественного назначения</t>
  </si>
  <si>
    <t>6х100/6</t>
  </si>
  <si>
    <t>Приложение №2 к Порядку</t>
  </si>
  <si>
    <t>4.10.</t>
  </si>
  <si>
    <t>6.2.1.</t>
  </si>
  <si>
    <t>6.2.2.</t>
  </si>
  <si>
    <t xml:space="preserve">Организация озеленения и благоустройства территории города, охрана, защита, воспроизводство зеленых насаждений </t>
  </si>
  <si>
    <t xml:space="preserve">Подготовка к Новому году, в том числе строительство ледового городка, охрана, устройство новогодней иллюминации. Демонтаж городка и новогодней иллюминации  (показатель 5.1 из таблицы 1) </t>
  </si>
  <si>
    <t>Подготовка к проведению празднования 75-ой годовщины Победы в Великой Отечественной Войне 1941-1945 гг. (показатель №16, №17 таблицы №1)</t>
  </si>
  <si>
    <t>"Благоустройство дворовой территории в районе ж/д № 25,27 по ул. Св.Федорова, 3 мкр. "Кедровый" (показатель № 13 из таблицы 1)</t>
  </si>
  <si>
    <t xml:space="preserve">Содействие развитию исторических и иных местных традиций (показатель № 14 из таблицы 1) </t>
  </si>
  <si>
    <t>6.3.</t>
  </si>
  <si>
    <t>Мемориальный комплекс - Монумент Славы и Вечного огня в 5 мкр. "Солнечный"(показатель № 15 из таблицы 1)</t>
  </si>
  <si>
    <t>Создание условий для массового отдыха жителей города и организация обустройства мест массового отдыха (показатель № 5,6  из таблицы 1) Подготовка мест массового отдыха к праздничным мероприятиям: Масленица, 1 Мая, 9 Мая, День Молодежи, День  России, День Российского флага, День защиты детей,  День города , в том числе:</t>
  </si>
  <si>
    <t>"Содержание городских территорий, озеленение и благоустройство в городе Пыть-Яхе" за 1 квартал 2020 года</t>
  </si>
  <si>
    <t xml:space="preserve">Результат реализации 
мероприятия, причина невыполнения или неполного выполнения мероприятия
</t>
  </si>
  <si>
    <t>№ п/п</t>
  </si>
  <si>
    <t>Заключен контракт №200/ПЮ от 31.01.2020 с АО Газпромэнергосбыт Тюмень</t>
  </si>
  <si>
    <t>Заключен муниципальный контракт №0187300019419000383 от 09.01.2020 с ИП Юферицин В.В.</t>
  </si>
  <si>
    <t>включено в план-график закупок на 2020 год</t>
  </si>
  <si>
    <t>по итогам года</t>
  </si>
  <si>
    <t>Деятельность МАУ ССВППД</t>
  </si>
  <si>
    <t xml:space="preserve">В Единой информационной системе в сфере закупок размещено обьявление о проведении электронной конкурентной закупки. Итоги закупки нге подведены. </t>
  </si>
  <si>
    <t>Включено в план график закупок на 2020 год</t>
  </si>
  <si>
    <t>Заключен МК №15 от 20.02.2020 с ООО "Сибирячка" на пошив флагов, и МК №16 от 26.02.2020 с МУП УГХ по изготовлению конструкции для флагштоков</t>
  </si>
  <si>
    <t>Заключен МК № 0187300019420000011 от 10.03.2020 с ООО ЮграЭлектроСервис (Ягварев С.С.) на выполнение работ по монтажу, демонтажу уличных флагов расцвечивания, баннеров в городские праздники и МК №14 от 03.02.2020 с ИП Юферицин В.В. на выполнение работ по подключению и обслуживанию электроаппаратуры в даты проведения городских праздников</t>
  </si>
  <si>
    <t>финансирование не предусмотрено</t>
  </si>
  <si>
    <t>Заключен МК с ИП Моторина Н.Б.</t>
  </si>
  <si>
    <t>Оплата по МК 2019 года: МК № 0187300019418000271-0269542-01  Общество с ограниченной ответственностью «ЮграЭлектроСервис» - 139,0 тыс.руб. и МК  ООО «Творческая мастерская Алексея Губанова» (г. Кунгур) МК № 0187300019419000132 от 28.10.2019 - 370,0 тыс.руб.</t>
  </si>
  <si>
    <t>по мере поступления НПА субъекта о проведении конкурса</t>
  </si>
  <si>
    <t>по мере выполнения работ: август-сентябрь 2020 года</t>
  </si>
  <si>
    <t>включено в план график закупок на 2020 год</t>
  </si>
  <si>
    <t>реализовано в 2019 году</t>
  </si>
  <si>
    <t>по мере необходимости</t>
  </si>
  <si>
    <t>Заключен МК № 0187300019419000387 от 10.01.2020 с ООО УК "Гарант Сервис"</t>
  </si>
  <si>
    <t>Заключен МК  0187300019419000169 от 26.12.2019 (8 338 762,67руб.) с ИП Жукова Н.И. и МК № 0187300019419000171 от 24.12.2019 (1628074,22 руб.) с ООО "СпектрА" г. Омск</t>
  </si>
  <si>
    <t xml:space="preserve">Руководитель программы: </t>
  </si>
  <si>
    <t>Т.Ю. Николаева</t>
  </si>
  <si>
    <t>Исполнитель:</t>
  </si>
  <si>
    <t>О.В. Аминева</t>
  </si>
  <si>
    <t>Кассовое исполнение реализации  мероприятий муниципальной программы от уточненного плана по итогам за 1 квартал 2020 года  составило  10,69%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</si>
</sst>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;[Red]0"/>
    <numFmt numFmtId="166" formatCode="0.0;[Red]0.0"/>
    <numFmt numFmtId="167" formatCode="#,##0.0"/>
    <numFmt numFmtId="168" formatCode="0.00;[Red]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right" vertical="center"/>
    </xf>
    <xf numFmtId="0" fontId="0" fillId="0" borderId="0" xfId="0" applyFill="1"/>
    <xf numFmtId="0" fontId="3" fillId="0" borderId="0" xfId="0" applyFont="1" applyFill="1" applyAlignment="1"/>
    <xf numFmtId="0" fontId="0" fillId="0" borderId="0" xfId="0" applyFill="1" applyAlignment="1"/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2" fontId="0" fillId="0" borderId="0" xfId="0" applyNumberFormat="1" applyFill="1"/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2" fontId="10" fillId="0" borderId="1" xfId="0" applyNumberFormat="1" applyFont="1" applyFill="1" applyBorder="1" applyAlignment="1">
      <alignment horizontal="center" vertical="center" wrapText="1"/>
    </xf>
    <xf numFmtId="168" fontId="10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6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/>
    <xf numFmtId="166" fontId="13" fillId="0" borderId="1" xfId="0" applyNumberFormat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Border="1"/>
    <xf numFmtId="167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0" borderId="0" xfId="0" applyFont="1" applyAlignment="1">
      <alignment horizontal="left" vertical="top" wrapText="1"/>
    </xf>
    <xf numFmtId="0" fontId="9" fillId="0" borderId="0" xfId="0" applyFont="1"/>
    <xf numFmtId="164" fontId="9" fillId="0" borderId="0" xfId="0" applyNumberFormat="1" applyFont="1"/>
    <xf numFmtId="0" fontId="17" fillId="0" borderId="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4" workbookViewId="0">
      <selection activeCell="O10" sqref="O10"/>
    </sheetView>
  </sheetViews>
  <sheetFormatPr defaultRowHeight="15" x14ac:dyDescent="0.25"/>
  <cols>
    <col min="1" max="1" width="12" customWidth="1"/>
    <col min="2" max="2" width="28.5703125" customWidth="1"/>
    <col min="3" max="3" width="14.7109375" customWidth="1"/>
    <col min="4" max="4" width="13.28515625" customWidth="1"/>
    <col min="5" max="5" width="10" customWidth="1"/>
    <col min="6" max="6" width="24.7109375" customWidth="1"/>
    <col min="7" max="7" width="25.85546875" customWidth="1"/>
  </cols>
  <sheetData>
    <row r="1" spans="1:7" ht="15.75" x14ac:dyDescent="0.25">
      <c r="A1" s="15"/>
    </row>
    <row r="2" spans="1:7" x14ac:dyDescent="0.25">
      <c r="A2" s="95" t="s">
        <v>54</v>
      </c>
      <c r="B2" s="95"/>
      <c r="C2" s="95"/>
      <c r="D2" s="95"/>
      <c r="E2" s="95"/>
      <c r="F2" s="95"/>
      <c r="G2" s="95"/>
    </row>
    <row r="3" spans="1:7" x14ac:dyDescent="0.25">
      <c r="A3" s="95"/>
      <c r="B3" s="95"/>
      <c r="C3" s="95"/>
      <c r="D3" s="95"/>
      <c r="E3" s="95"/>
      <c r="F3" s="95"/>
      <c r="G3" s="95"/>
    </row>
    <row r="4" spans="1:7" ht="15" customHeight="1" x14ac:dyDescent="0.25">
      <c r="A4" s="95" t="s">
        <v>55</v>
      </c>
      <c r="B4" s="95" t="s">
        <v>56</v>
      </c>
      <c r="C4" s="95" t="s">
        <v>79</v>
      </c>
      <c r="D4" s="95" t="s">
        <v>80</v>
      </c>
      <c r="E4" s="95" t="s">
        <v>53</v>
      </c>
      <c r="F4" s="95" t="s">
        <v>81</v>
      </c>
      <c r="G4" s="95" t="s">
        <v>82</v>
      </c>
    </row>
    <row r="5" spans="1:7" x14ac:dyDescent="0.25">
      <c r="A5" s="95"/>
      <c r="B5" s="95"/>
      <c r="C5" s="95"/>
      <c r="D5" s="96"/>
      <c r="E5" s="97"/>
      <c r="F5" s="97"/>
      <c r="G5" s="97"/>
    </row>
    <row r="6" spans="1:7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</row>
    <row r="7" spans="1:7" ht="63.75" customHeight="1" x14ac:dyDescent="0.25">
      <c r="A7" s="16">
        <v>1</v>
      </c>
      <c r="B7" s="17" t="s">
        <v>57</v>
      </c>
      <c r="C7" s="18">
        <v>54.4</v>
      </c>
      <c r="D7" s="18">
        <v>54.4</v>
      </c>
      <c r="E7" s="33">
        <f>C7*100/D7</f>
        <v>100</v>
      </c>
      <c r="F7" s="18" t="s">
        <v>83</v>
      </c>
      <c r="G7" s="18"/>
    </row>
    <row r="8" spans="1:7" ht="59.25" customHeight="1" x14ac:dyDescent="0.25">
      <c r="A8" s="19" t="s">
        <v>58</v>
      </c>
      <c r="B8" s="20" t="s">
        <v>59</v>
      </c>
      <c r="C8" s="18">
        <v>0</v>
      </c>
      <c r="D8" s="18">
        <v>0</v>
      </c>
      <c r="E8" s="33">
        <v>0</v>
      </c>
      <c r="F8" s="18" t="s">
        <v>103</v>
      </c>
      <c r="G8" s="18"/>
    </row>
    <row r="9" spans="1:7" ht="48" customHeight="1" x14ac:dyDescent="0.25">
      <c r="A9" s="19" t="s">
        <v>60</v>
      </c>
      <c r="B9" s="17" t="s">
        <v>61</v>
      </c>
      <c r="C9" s="21">
        <v>142227</v>
      </c>
      <c r="D9" s="21">
        <v>142227</v>
      </c>
      <c r="E9" s="33">
        <f t="shared" ref="E9:E20" si="0">C9*100/D9</f>
        <v>100</v>
      </c>
      <c r="F9" s="21" t="s">
        <v>84</v>
      </c>
      <c r="G9" s="21"/>
    </row>
    <row r="10" spans="1:7" ht="58.5" customHeight="1" x14ac:dyDescent="0.25">
      <c r="A10" s="19" t="s">
        <v>62</v>
      </c>
      <c r="B10" s="17" t="s">
        <v>63</v>
      </c>
      <c r="C10" s="21">
        <v>53900</v>
      </c>
      <c r="D10" s="21">
        <v>53900</v>
      </c>
      <c r="E10" s="33">
        <f t="shared" si="0"/>
        <v>100</v>
      </c>
      <c r="F10" s="21" t="s">
        <v>85</v>
      </c>
      <c r="G10" s="21"/>
    </row>
    <row r="11" spans="1:7" ht="59.25" customHeight="1" x14ac:dyDescent="0.25">
      <c r="A11" s="19" t="s">
        <v>11</v>
      </c>
      <c r="B11" s="17" t="s">
        <v>64</v>
      </c>
      <c r="C11" s="22">
        <v>8</v>
      </c>
      <c r="D11" s="22">
        <v>8</v>
      </c>
      <c r="E11" s="33">
        <f t="shared" si="0"/>
        <v>100</v>
      </c>
      <c r="F11" s="21" t="s">
        <v>98</v>
      </c>
      <c r="G11" s="22"/>
    </row>
    <row r="12" spans="1:7" ht="76.5" customHeight="1" x14ac:dyDescent="0.25">
      <c r="A12" s="19" t="s">
        <v>13</v>
      </c>
      <c r="B12" s="17" t="s">
        <v>66</v>
      </c>
      <c r="C12" s="22">
        <v>3</v>
      </c>
      <c r="D12" s="22">
        <v>3</v>
      </c>
      <c r="E12" s="33">
        <f t="shared" si="0"/>
        <v>100</v>
      </c>
      <c r="F12" s="21" t="s">
        <v>99</v>
      </c>
      <c r="G12" s="22"/>
    </row>
    <row r="13" spans="1:7" ht="36.75" customHeight="1" x14ac:dyDescent="0.25">
      <c r="A13" s="19" t="s">
        <v>65</v>
      </c>
      <c r="B13" s="17" t="s">
        <v>68</v>
      </c>
      <c r="C13" s="23">
        <v>262993.67</v>
      </c>
      <c r="D13" s="23">
        <v>262993.67</v>
      </c>
      <c r="E13" s="33">
        <f t="shared" si="0"/>
        <v>100</v>
      </c>
      <c r="F13" s="21" t="s">
        <v>86</v>
      </c>
      <c r="G13" s="23"/>
    </row>
    <row r="14" spans="1:7" ht="45" customHeight="1" x14ac:dyDescent="0.25">
      <c r="A14" s="19" t="s">
        <v>67</v>
      </c>
      <c r="B14" s="20" t="s">
        <v>70</v>
      </c>
      <c r="C14" s="24">
        <v>1301840.1499999999</v>
      </c>
      <c r="D14" s="24">
        <v>1301840.1499999999</v>
      </c>
      <c r="E14" s="33">
        <f t="shared" si="0"/>
        <v>100</v>
      </c>
      <c r="F14" s="21" t="s">
        <v>87</v>
      </c>
      <c r="G14" s="24"/>
    </row>
    <row r="15" spans="1:7" ht="45.75" customHeight="1" x14ac:dyDescent="0.25">
      <c r="A15" s="19" t="s">
        <v>69</v>
      </c>
      <c r="B15" s="20" t="s">
        <v>72</v>
      </c>
      <c r="C15" s="25">
        <v>164326.79999999999</v>
      </c>
      <c r="D15" s="25">
        <v>164326.79999999999</v>
      </c>
      <c r="E15" s="33">
        <f t="shared" si="0"/>
        <v>100</v>
      </c>
      <c r="F15" s="21" t="s">
        <v>88</v>
      </c>
      <c r="G15" s="25"/>
    </row>
    <row r="16" spans="1:7" ht="75.75" customHeight="1" x14ac:dyDescent="0.25">
      <c r="A16" s="19" t="s">
        <v>71</v>
      </c>
      <c r="B16" s="26" t="s">
        <v>74</v>
      </c>
      <c r="C16" s="27">
        <v>63</v>
      </c>
      <c r="D16" s="27">
        <v>63</v>
      </c>
      <c r="E16" s="33">
        <f t="shared" si="0"/>
        <v>100</v>
      </c>
      <c r="F16" s="21" t="s">
        <v>89</v>
      </c>
      <c r="G16" s="27"/>
    </row>
    <row r="17" spans="1:7" ht="28.5" customHeight="1" x14ac:dyDescent="0.25">
      <c r="A17" s="19" t="s">
        <v>73</v>
      </c>
      <c r="B17" s="31" t="s">
        <v>76</v>
      </c>
      <c r="C17" s="30">
        <v>1</v>
      </c>
      <c r="D17" s="30">
        <v>1</v>
      </c>
      <c r="E17" s="33">
        <f t="shared" si="0"/>
        <v>100</v>
      </c>
      <c r="F17" s="21" t="s">
        <v>100</v>
      </c>
      <c r="G17" s="28"/>
    </row>
    <row r="18" spans="1:7" ht="28.5" customHeight="1" x14ac:dyDescent="0.25">
      <c r="A18" s="19" t="s">
        <v>75</v>
      </c>
      <c r="B18" s="31" t="s">
        <v>104</v>
      </c>
      <c r="C18" s="30">
        <v>6</v>
      </c>
      <c r="D18" s="30">
        <v>6</v>
      </c>
      <c r="E18" s="33">
        <f t="shared" ref="E18" si="1">C18*100/D18</f>
        <v>100</v>
      </c>
      <c r="F18" s="21" t="s">
        <v>105</v>
      </c>
      <c r="G18" s="28"/>
    </row>
    <row r="19" spans="1:7" ht="75" x14ac:dyDescent="0.25">
      <c r="A19" s="19" t="s">
        <v>77</v>
      </c>
      <c r="B19" s="29" t="s">
        <v>78</v>
      </c>
      <c r="C19" s="30">
        <v>0</v>
      </c>
      <c r="D19" s="30">
        <v>0</v>
      </c>
      <c r="E19" s="33">
        <v>0</v>
      </c>
      <c r="F19" s="21" t="s">
        <v>90</v>
      </c>
      <c r="G19" s="30"/>
    </row>
    <row r="20" spans="1:7" ht="120" x14ac:dyDescent="0.25">
      <c r="A20" s="19" t="s">
        <v>102</v>
      </c>
      <c r="B20" s="29" t="s">
        <v>95</v>
      </c>
      <c r="C20" s="30">
        <v>1</v>
      </c>
      <c r="D20" s="30">
        <v>1</v>
      </c>
      <c r="E20" s="33">
        <f t="shared" si="0"/>
        <v>100</v>
      </c>
      <c r="F20" s="21" t="s">
        <v>100</v>
      </c>
      <c r="G20" s="30"/>
    </row>
    <row r="22" spans="1:7" ht="45" x14ac:dyDescent="0.25">
      <c r="B22" s="32" t="s">
        <v>101</v>
      </c>
      <c r="E22" s="34">
        <f>SUM(E7:E20)/13</f>
        <v>92.307692307692307</v>
      </c>
      <c r="F22" s="35"/>
    </row>
    <row r="24" spans="1:7" ht="30" x14ac:dyDescent="0.25">
      <c r="B24" s="32" t="s">
        <v>91</v>
      </c>
    </row>
  </sheetData>
  <mergeCells count="8">
    <mergeCell ref="A2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topLeftCell="A31" zoomScaleNormal="100" workbookViewId="0">
      <selection activeCell="R48" sqref="R48"/>
    </sheetView>
  </sheetViews>
  <sheetFormatPr defaultRowHeight="15" x14ac:dyDescent="0.25"/>
  <cols>
    <col min="1" max="1" width="5.7109375" customWidth="1"/>
    <col min="2" max="2" width="26.85546875" style="52" customWidth="1"/>
    <col min="3" max="3" width="8.140625" customWidth="1"/>
    <col min="4" max="4" width="5.140625" customWidth="1"/>
    <col min="5" max="5" width="7.85546875" customWidth="1"/>
    <col min="6" max="6" width="8.28515625" customWidth="1"/>
    <col min="7" max="7" width="5.5703125" customWidth="1"/>
    <col min="8" max="8" width="9.28515625" customWidth="1"/>
    <col min="9" max="9" width="5.140625" customWidth="1"/>
    <col min="10" max="10" width="8" customWidth="1"/>
    <col min="11" max="11" width="8.140625" customWidth="1"/>
    <col min="12" max="12" width="4.5703125" customWidth="1"/>
    <col min="13" max="13" width="9.85546875" style="5" customWidth="1"/>
    <col min="14" max="14" width="5.140625" customWidth="1"/>
    <col min="15" max="15" width="7.85546875" customWidth="1"/>
    <col min="16" max="16" width="9.5703125" style="5" customWidth="1"/>
    <col min="17" max="17" width="4.85546875" customWidth="1"/>
    <col min="18" max="18" width="32.140625" style="78" customWidth="1"/>
    <col min="19" max="19" width="9.140625" style="79"/>
    <col min="21" max="23" width="9.140625" style="79"/>
  </cols>
  <sheetData>
    <row r="1" spans="1:19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9" ht="15.75" x14ac:dyDescent="0.25">
      <c r="A2" s="3"/>
      <c r="B2" s="4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7" t="s">
        <v>106</v>
      </c>
    </row>
    <row r="3" spans="1:19" x14ac:dyDescent="0.25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9" ht="26.25" customHeight="1" x14ac:dyDescent="0.25">
      <c r="A4" s="110" t="s">
        <v>118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1:19" x14ac:dyDescent="0.25">
      <c r="A5" s="4"/>
      <c r="B5" s="46"/>
    </row>
    <row r="6" spans="1:19" ht="28.5" customHeight="1" x14ac:dyDescent="0.25">
      <c r="A6" s="99" t="s">
        <v>120</v>
      </c>
      <c r="B6" s="108" t="s">
        <v>0</v>
      </c>
      <c r="C6" s="109" t="s">
        <v>44</v>
      </c>
      <c r="D6" s="109"/>
      <c r="E6" s="109"/>
      <c r="F6" s="109"/>
      <c r="G6" s="109"/>
      <c r="H6" s="105" t="s">
        <v>45</v>
      </c>
      <c r="I6" s="105"/>
      <c r="J6" s="105"/>
      <c r="K6" s="105"/>
      <c r="L6" s="105"/>
      <c r="M6" s="105" t="s">
        <v>46</v>
      </c>
      <c r="N6" s="105"/>
      <c r="O6" s="105"/>
      <c r="P6" s="105"/>
      <c r="Q6" s="105"/>
      <c r="R6" s="98" t="s">
        <v>119</v>
      </c>
    </row>
    <row r="7" spans="1:19" ht="16.5" customHeight="1" x14ac:dyDescent="0.25">
      <c r="A7" s="99"/>
      <c r="B7" s="108"/>
      <c r="C7" s="102" t="s">
        <v>1</v>
      </c>
      <c r="D7" s="103" t="s">
        <v>47</v>
      </c>
      <c r="E7" s="103" t="s">
        <v>48</v>
      </c>
      <c r="F7" s="103" t="s">
        <v>49</v>
      </c>
      <c r="G7" s="103" t="s">
        <v>50</v>
      </c>
      <c r="H7" s="102" t="s">
        <v>1</v>
      </c>
      <c r="I7" s="103" t="s">
        <v>47</v>
      </c>
      <c r="J7" s="103" t="s">
        <v>48</v>
      </c>
      <c r="K7" s="103" t="s">
        <v>49</v>
      </c>
      <c r="L7" s="103" t="s">
        <v>50</v>
      </c>
      <c r="M7" s="111" t="s">
        <v>1</v>
      </c>
      <c r="N7" s="103" t="s">
        <v>47</v>
      </c>
      <c r="O7" s="103" t="s">
        <v>48</v>
      </c>
      <c r="P7" s="112" t="s">
        <v>49</v>
      </c>
      <c r="Q7" s="103" t="s">
        <v>50</v>
      </c>
      <c r="R7" s="98"/>
    </row>
    <row r="8" spans="1:19" ht="47.25" customHeight="1" x14ac:dyDescent="0.25">
      <c r="A8" s="99"/>
      <c r="B8" s="108"/>
      <c r="C8" s="102"/>
      <c r="D8" s="104"/>
      <c r="E8" s="104"/>
      <c r="F8" s="104"/>
      <c r="G8" s="104"/>
      <c r="H8" s="102"/>
      <c r="I8" s="104"/>
      <c r="J8" s="104"/>
      <c r="K8" s="104"/>
      <c r="L8" s="104"/>
      <c r="M8" s="111"/>
      <c r="N8" s="104"/>
      <c r="O8" s="104"/>
      <c r="P8" s="113"/>
      <c r="Q8" s="104"/>
      <c r="R8" s="98"/>
    </row>
    <row r="9" spans="1:19" x14ac:dyDescent="0.25">
      <c r="A9" s="9">
        <v>1</v>
      </c>
      <c r="B9" s="45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1">
        <v>13</v>
      </c>
      <c r="N9" s="10">
        <v>14</v>
      </c>
      <c r="O9" s="10">
        <v>15</v>
      </c>
      <c r="P9" s="11">
        <v>16</v>
      </c>
      <c r="Q9" s="10">
        <v>17</v>
      </c>
      <c r="R9" s="74">
        <v>18</v>
      </c>
    </row>
    <row r="10" spans="1:19" ht="27.75" customHeight="1" x14ac:dyDescent="0.25">
      <c r="A10" s="88">
        <v>1</v>
      </c>
      <c r="B10" s="47" t="s">
        <v>24</v>
      </c>
      <c r="C10" s="56">
        <v>14856.6</v>
      </c>
      <c r="D10" s="36"/>
      <c r="E10" s="56"/>
      <c r="F10" s="56">
        <v>14856.6</v>
      </c>
      <c r="G10" s="37"/>
      <c r="H10" s="56">
        <v>14856.6</v>
      </c>
      <c r="I10" s="36"/>
      <c r="J10" s="56"/>
      <c r="K10" s="56">
        <v>14856.6</v>
      </c>
      <c r="L10" s="37"/>
      <c r="M10" s="56">
        <v>4854.8999999999996</v>
      </c>
      <c r="N10" s="66"/>
      <c r="O10" s="66"/>
      <c r="P10" s="65">
        <v>4854.8999999999996</v>
      </c>
      <c r="Q10" s="38"/>
      <c r="R10" s="73" t="s">
        <v>124</v>
      </c>
      <c r="S10" s="87"/>
    </row>
    <row r="11" spans="1:19" ht="41.25" customHeight="1" x14ac:dyDescent="0.25">
      <c r="A11" s="89" t="s">
        <v>2</v>
      </c>
      <c r="B11" s="90" t="s">
        <v>15</v>
      </c>
      <c r="C11" s="56">
        <v>10546.9</v>
      </c>
      <c r="D11" s="39"/>
      <c r="E11" s="58"/>
      <c r="F11" s="56">
        <v>10546.9</v>
      </c>
      <c r="G11" s="39"/>
      <c r="H11" s="56">
        <v>10546.9</v>
      </c>
      <c r="I11" s="39"/>
      <c r="J11" s="58"/>
      <c r="K11" s="56">
        <v>10546.9</v>
      </c>
      <c r="L11" s="39"/>
      <c r="M11" s="56">
        <f>M10-M12</f>
        <v>4245.5959999999995</v>
      </c>
      <c r="N11" s="62"/>
      <c r="O11" s="62"/>
      <c r="P11" s="8">
        <f>P10-P12</f>
        <v>4245.5999999999995</v>
      </c>
      <c r="Q11" s="41"/>
      <c r="R11" s="74" t="s">
        <v>121</v>
      </c>
    </row>
    <row r="12" spans="1:19" ht="54.75" customHeight="1" x14ac:dyDescent="0.25">
      <c r="A12" s="89" t="s">
        <v>3</v>
      </c>
      <c r="B12" s="90" t="s">
        <v>14</v>
      </c>
      <c r="C12" s="56">
        <v>4309.7</v>
      </c>
      <c r="D12" s="40"/>
      <c r="E12" s="59"/>
      <c r="F12" s="56">
        <v>4309.7</v>
      </c>
      <c r="G12" s="40"/>
      <c r="H12" s="56">
        <v>4309.7</v>
      </c>
      <c r="I12" s="40"/>
      <c r="J12" s="59"/>
      <c r="K12" s="56">
        <v>4309.7</v>
      </c>
      <c r="L12" s="40"/>
      <c r="M12" s="56">
        <v>609.30399999999997</v>
      </c>
      <c r="N12" s="67"/>
      <c r="O12" s="59"/>
      <c r="P12" s="8">
        <v>609.29999999999995</v>
      </c>
      <c r="Q12" s="42"/>
      <c r="R12" s="75" t="s">
        <v>122</v>
      </c>
    </row>
    <row r="13" spans="1:19" ht="69" customHeight="1" x14ac:dyDescent="0.25">
      <c r="A13" s="88">
        <v>2</v>
      </c>
      <c r="B13" s="47" t="s">
        <v>110</v>
      </c>
      <c r="C13" s="56">
        <v>6271.7</v>
      </c>
      <c r="D13" s="43"/>
      <c r="E13" s="60"/>
      <c r="F13" s="56">
        <v>6271.7</v>
      </c>
      <c r="G13" s="43"/>
      <c r="H13" s="56">
        <v>6271.7</v>
      </c>
      <c r="I13" s="43"/>
      <c r="J13" s="60"/>
      <c r="K13" s="56">
        <v>6271.7</v>
      </c>
      <c r="L13" s="43"/>
      <c r="M13" s="56">
        <f>M14+M15+M16</f>
        <v>0</v>
      </c>
      <c r="N13" s="60"/>
      <c r="O13" s="60"/>
      <c r="P13" s="68">
        <v>0</v>
      </c>
      <c r="Q13" s="44"/>
      <c r="R13" s="100" t="s">
        <v>123</v>
      </c>
    </row>
    <row r="14" spans="1:19" ht="133.5" customHeight="1" x14ac:dyDescent="0.25">
      <c r="A14" s="91" t="s">
        <v>4</v>
      </c>
      <c r="B14" s="90" t="s">
        <v>16</v>
      </c>
      <c r="C14" s="56">
        <v>1000</v>
      </c>
      <c r="D14" s="39"/>
      <c r="E14" s="58"/>
      <c r="F14" s="56">
        <v>1000</v>
      </c>
      <c r="G14" s="39"/>
      <c r="H14" s="56">
        <v>1000</v>
      </c>
      <c r="I14" s="39"/>
      <c r="J14" s="58"/>
      <c r="K14" s="56">
        <v>1000</v>
      </c>
      <c r="L14" s="39"/>
      <c r="M14" s="56">
        <v>0</v>
      </c>
      <c r="N14" s="62"/>
      <c r="O14" s="62"/>
      <c r="P14" s="8">
        <v>0</v>
      </c>
      <c r="Q14" s="41"/>
      <c r="R14" s="100"/>
    </row>
    <row r="15" spans="1:19" ht="65.25" customHeight="1" x14ac:dyDescent="0.25">
      <c r="A15" s="89" t="s">
        <v>5</v>
      </c>
      <c r="B15" s="92" t="s">
        <v>17</v>
      </c>
      <c r="C15" s="56">
        <v>5271.7</v>
      </c>
      <c r="D15" s="39"/>
      <c r="E15" s="58"/>
      <c r="F15" s="56">
        <v>5271.7</v>
      </c>
      <c r="G15" s="39"/>
      <c r="H15" s="56">
        <v>5271.7</v>
      </c>
      <c r="I15" s="39"/>
      <c r="J15" s="58"/>
      <c r="K15" s="56">
        <v>5271.7</v>
      </c>
      <c r="L15" s="39"/>
      <c r="M15" s="56">
        <v>0</v>
      </c>
      <c r="N15" s="62"/>
      <c r="O15" s="62"/>
      <c r="P15" s="8">
        <v>0</v>
      </c>
      <c r="Q15" s="41"/>
      <c r="R15" s="100"/>
    </row>
    <row r="16" spans="1:19" ht="85.5" customHeight="1" x14ac:dyDescent="0.25">
      <c r="A16" s="89" t="s">
        <v>92</v>
      </c>
      <c r="B16" s="92" t="s">
        <v>93</v>
      </c>
      <c r="C16" s="56">
        <v>0</v>
      </c>
      <c r="D16" s="39"/>
      <c r="E16" s="58"/>
      <c r="F16" s="56">
        <f t="shared" ref="F16:F39" si="0">C16</f>
        <v>0</v>
      </c>
      <c r="G16" s="39"/>
      <c r="H16" s="56">
        <v>0</v>
      </c>
      <c r="I16" s="39"/>
      <c r="J16" s="58"/>
      <c r="K16" s="56">
        <f t="shared" ref="K16" si="1">H16</f>
        <v>0</v>
      </c>
      <c r="L16" s="39"/>
      <c r="M16" s="56">
        <v>0</v>
      </c>
      <c r="N16" s="62"/>
      <c r="O16" s="62"/>
      <c r="P16" s="8">
        <v>0</v>
      </c>
      <c r="Q16" s="41"/>
      <c r="R16" s="100"/>
    </row>
    <row r="17" spans="1:23" ht="22.5" customHeight="1" x14ac:dyDescent="0.25">
      <c r="A17" s="88">
        <v>3</v>
      </c>
      <c r="B17" s="47" t="s">
        <v>12</v>
      </c>
      <c r="C17" s="56">
        <v>8242.6</v>
      </c>
      <c r="D17" s="36"/>
      <c r="E17" s="56"/>
      <c r="F17" s="56">
        <v>8242.6</v>
      </c>
      <c r="G17" s="39"/>
      <c r="H17" s="56">
        <v>8242.6</v>
      </c>
      <c r="I17" s="36"/>
      <c r="J17" s="56"/>
      <c r="K17" s="56">
        <v>8242.6</v>
      </c>
      <c r="L17" s="39"/>
      <c r="M17" s="56">
        <f>M18</f>
        <v>1508.0509999999999</v>
      </c>
      <c r="N17" s="69"/>
      <c r="O17" s="69"/>
      <c r="P17" s="65">
        <v>1508.1</v>
      </c>
      <c r="Q17" s="41"/>
      <c r="R17" s="74" t="s">
        <v>124</v>
      </c>
    </row>
    <row r="18" spans="1:23" ht="33" customHeight="1" x14ac:dyDescent="0.25">
      <c r="A18" s="91" t="s">
        <v>6</v>
      </c>
      <c r="B18" s="90" t="s">
        <v>18</v>
      </c>
      <c r="C18" s="56">
        <v>8242.6</v>
      </c>
      <c r="D18" s="39"/>
      <c r="E18" s="58"/>
      <c r="F18" s="56">
        <v>8242.6</v>
      </c>
      <c r="G18" s="39"/>
      <c r="H18" s="56">
        <v>8242.6</v>
      </c>
      <c r="I18" s="39"/>
      <c r="J18" s="58"/>
      <c r="K18" s="56">
        <v>8242.6</v>
      </c>
      <c r="L18" s="39"/>
      <c r="M18" s="56">
        <v>1508.0509999999999</v>
      </c>
      <c r="N18" s="70"/>
      <c r="O18" s="70"/>
      <c r="P18" s="8">
        <v>1508.1</v>
      </c>
      <c r="Q18" s="41"/>
      <c r="R18" s="74" t="s">
        <v>125</v>
      </c>
    </row>
    <row r="19" spans="1:23" ht="168.75" customHeight="1" x14ac:dyDescent="0.25">
      <c r="A19" s="89">
        <v>4</v>
      </c>
      <c r="B19" s="48" t="s">
        <v>117</v>
      </c>
      <c r="C19" s="56">
        <f>SUM(C20:C29)</f>
        <v>15666.9</v>
      </c>
      <c r="D19" s="36"/>
      <c r="E19" s="56"/>
      <c r="F19" s="56">
        <f>F20+F21+F22+F23+F24+F25+F26+F27+F28+F29</f>
        <v>15666.9</v>
      </c>
      <c r="G19" s="39"/>
      <c r="H19" s="56">
        <f>SUM(H20:H29)</f>
        <v>15666.9</v>
      </c>
      <c r="I19" s="36"/>
      <c r="J19" s="56"/>
      <c r="K19" s="56">
        <f>K20+K21+K22+K23+K24+K25+K26+K27+K28+K29</f>
        <v>15666.9</v>
      </c>
      <c r="L19" s="39"/>
      <c r="M19" s="56">
        <f>M20+M21+M22+M23+M24+M25+M26+M27+M28+M29</f>
        <v>532.6</v>
      </c>
      <c r="N19" s="65"/>
      <c r="O19" s="65"/>
      <c r="P19" s="65">
        <v>532.6</v>
      </c>
      <c r="Q19" s="41"/>
      <c r="R19" s="74" t="s">
        <v>124</v>
      </c>
    </row>
    <row r="20" spans="1:23" ht="30" customHeight="1" x14ac:dyDescent="0.25">
      <c r="A20" s="89" t="s">
        <v>35</v>
      </c>
      <c r="B20" s="48" t="s">
        <v>7</v>
      </c>
      <c r="C20" s="56">
        <f t="shared" ref="C20:C27" si="2">F20</f>
        <v>91</v>
      </c>
      <c r="D20" s="39"/>
      <c r="E20" s="58"/>
      <c r="F20" s="56">
        <v>91</v>
      </c>
      <c r="G20" s="39"/>
      <c r="H20" s="56">
        <f t="shared" ref="H20" si="3">K20</f>
        <v>91</v>
      </c>
      <c r="I20" s="39"/>
      <c r="J20" s="58"/>
      <c r="K20" s="56">
        <v>91</v>
      </c>
      <c r="L20" s="39"/>
      <c r="M20" s="56">
        <v>0</v>
      </c>
      <c r="N20" s="62"/>
      <c r="O20" s="62"/>
      <c r="P20" s="8">
        <v>0</v>
      </c>
      <c r="Q20" s="41"/>
      <c r="R20" s="74" t="s">
        <v>131</v>
      </c>
    </row>
    <row r="21" spans="1:23" ht="74.25" customHeight="1" x14ac:dyDescent="0.25">
      <c r="A21" s="89" t="s">
        <v>36</v>
      </c>
      <c r="B21" s="48" t="s">
        <v>29</v>
      </c>
      <c r="C21" s="56">
        <v>450</v>
      </c>
      <c r="D21" s="39"/>
      <c r="E21" s="58"/>
      <c r="F21" s="56">
        <v>450</v>
      </c>
      <c r="G21" s="39"/>
      <c r="H21" s="56">
        <v>450</v>
      </c>
      <c r="I21" s="39"/>
      <c r="J21" s="58"/>
      <c r="K21" s="56">
        <v>450</v>
      </c>
      <c r="L21" s="39"/>
      <c r="M21" s="56">
        <v>0</v>
      </c>
      <c r="N21" s="62"/>
      <c r="O21" s="62"/>
      <c r="P21" s="8">
        <v>0</v>
      </c>
      <c r="Q21" s="41"/>
      <c r="R21" s="76" t="s">
        <v>127</v>
      </c>
    </row>
    <row r="22" spans="1:23" ht="39.75" customHeight="1" x14ac:dyDescent="0.25">
      <c r="A22" s="89" t="s">
        <v>37</v>
      </c>
      <c r="B22" s="48" t="s">
        <v>8</v>
      </c>
      <c r="C22" s="56">
        <v>0</v>
      </c>
      <c r="D22" s="39"/>
      <c r="E22" s="58"/>
      <c r="F22" s="56">
        <v>0</v>
      </c>
      <c r="G22" s="39"/>
      <c r="H22" s="56">
        <v>0</v>
      </c>
      <c r="I22" s="39"/>
      <c r="J22" s="58"/>
      <c r="K22" s="56">
        <v>0</v>
      </c>
      <c r="L22" s="39"/>
      <c r="M22" s="56">
        <v>0</v>
      </c>
      <c r="N22" s="62"/>
      <c r="O22" s="62"/>
      <c r="P22" s="8">
        <v>0</v>
      </c>
      <c r="Q22" s="41"/>
      <c r="R22" s="74" t="s">
        <v>130</v>
      </c>
    </row>
    <row r="23" spans="1:23" ht="77.25" customHeight="1" x14ac:dyDescent="0.25">
      <c r="A23" s="89" t="s">
        <v>38</v>
      </c>
      <c r="B23" s="48" t="s">
        <v>9</v>
      </c>
      <c r="C23" s="56">
        <v>110</v>
      </c>
      <c r="D23" s="39"/>
      <c r="E23" s="58"/>
      <c r="F23" s="56">
        <v>110</v>
      </c>
      <c r="G23" s="39"/>
      <c r="H23" s="56">
        <v>110</v>
      </c>
      <c r="I23" s="39"/>
      <c r="J23" s="58"/>
      <c r="K23" s="56">
        <v>110</v>
      </c>
      <c r="L23" s="39"/>
      <c r="M23" s="56">
        <v>23.6</v>
      </c>
      <c r="N23" s="62"/>
      <c r="O23" s="62"/>
      <c r="P23" s="8">
        <v>23.6</v>
      </c>
      <c r="Q23" s="41"/>
      <c r="R23" s="74" t="s">
        <v>128</v>
      </c>
    </row>
    <row r="24" spans="1:23" ht="134.25" customHeight="1" x14ac:dyDescent="0.25">
      <c r="A24" s="89" t="s">
        <v>39</v>
      </c>
      <c r="B24" s="48" t="s">
        <v>26</v>
      </c>
      <c r="C24" s="56">
        <v>830</v>
      </c>
      <c r="D24" s="39"/>
      <c r="E24" s="58"/>
      <c r="F24" s="56">
        <v>830</v>
      </c>
      <c r="G24" s="39"/>
      <c r="H24" s="56">
        <v>830</v>
      </c>
      <c r="I24" s="39"/>
      <c r="J24" s="58"/>
      <c r="K24" s="56">
        <v>830</v>
      </c>
      <c r="L24" s="39"/>
      <c r="M24" s="56">
        <v>0</v>
      </c>
      <c r="N24" s="62"/>
      <c r="O24" s="62"/>
      <c r="P24" s="8">
        <v>0</v>
      </c>
      <c r="Q24" s="41"/>
      <c r="R24" s="76" t="s">
        <v>129</v>
      </c>
      <c r="U24" s="80"/>
      <c r="V24" s="80"/>
      <c r="W24" s="81"/>
    </row>
    <row r="25" spans="1:23" ht="91.5" customHeight="1" x14ac:dyDescent="0.25">
      <c r="A25" s="89" t="s">
        <v>40</v>
      </c>
      <c r="B25" s="48" t="s">
        <v>27</v>
      </c>
      <c r="C25" s="56">
        <f t="shared" si="2"/>
        <v>151</v>
      </c>
      <c r="D25" s="39"/>
      <c r="E25" s="58"/>
      <c r="F25" s="56">
        <v>151</v>
      </c>
      <c r="G25" s="39"/>
      <c r="H25" s="56">
        <f t="shared" ref="H25:H27" si="4">K25</f>
        <v>151</v>
      </c>
      <c r="I25" s="39"/>
      <c r="J25" s="58"/>
      <c r="K25" s="56">
        <v>151</v>
      </c>
      <c r="L25" s="39"/>
      <c r="M25" s="56">
        <v>0</v>
      </c>
      <c r="N25" s="62"/>
      <c r="O25" s="62"/>
      <c r="P25" s="8">
        <v>0</v>
      </c>
      <c r="Q25" s="41"/>
      <c r="R25" s="76" t="s">
        <v>127</v>
      </c>
      <c r="U25" s="80"/>
      <c r="V25" s="80"/>
      <c r="W25" s="81"/>
    </row>
    <row r="26" spans="1:23" ht="69.75" customHeight="1" x14ac:dyDescent="0.25">
      <c r="A26" s="89" t="s">
        <v>41</v>
      </c>
      <c r="B26" s="48" t="s">
        <v>28</v>
      </c>
      <c r="C26" s="56">
        <f t="shared" si="2"/>
        <v>53</v>
      </c>
      <c r="D26" s="39"/>
      <c r="E26" s="58"/>
      <c r="F26" s="56">
        <v>53</v>
      </c>
      <c r="G26" s="39"/>
      <c r="H26" s="56">
        <f t="shared" si="4"/>
        <v>53</v>
      </c>
      <c r="I26" s="39"/>
      <c r="J26" s="58"/>
      <c r="K26" s="56">
        <v>53</v>
      </c>
      <c r="L26" s="39"/>
      <c r="M26" s="56">
        <v>0</v>
      </c>
      <c r="N26" s="62"/>
      <c r="O26" s="62"/>
      <c r="P26" s="8">
        <v>0</v>
      </c>
      <c r="Q26" s="41"/>
      <c r="R26" s="76" t="s">
        <v>127</v>
      </c>
    </row>
    <row r="27" spans="1:23" ht="44.25" customHeight="1" x14ac:dyDescent="0.25">
      <c r="A27" s="89" t="s">
        <v>42</v>
      </c>
      <c r="B27" s="48" t="s">
        <v>10</v>
      </c>
      <c r="C27" s="56">
        <f t="shared" si="2"/>
        <v>169.4</v>
      </c>
      <c r="D27" s="39"/>
      <c r="E27" s="58"/>
      <c r="F27" s="56">
        <v>169.4</v>
      </c>
      <c r="G27" s="39"/>
      <c r="H27" s="56">
        <f t="shared" si="4"/>
        <v>169.4</v>
      </c>
      <c r="I27" s="39"/>
      <c r="J27" s="58"/>
      <c r="K27" s="56">
        <v>169.4</v>
      </c>
      <c r="L27" s="39"/>
      <c r="M27" s="56">
        <v>0</v>
      </c>
      <c r="N27" s="62"/>
      <c r="O27" s="62"/>
      <c r="P27" s="8">
        <v>0</v>
      </c>
      <c r="Q27" s="41"/>
      <c r="R27" s="76" t="s">
        <v>127</v>
      </c>
    </row>
    <row r="28" spans="1:23" s="55" customFormat="1" ht="108.75" customHeight="1" x14ac:dyDescent="0.25">
      <c r="A28" s="93" t="s">
        <v>43</v>
      </c>
      <c r="B28" s="94" t="s">
        <v>111</v>
      </c>
      <c r="C28" s="57">
        <v>4939</v>
      </c>
      <c r="D28" s="53"/>
      <c r="E28" s="61"/>
      <c r="F28" s="56">
        <v>4939</v>
      </c>
      <c r="G28" s="53"/>
      <c r="H28" s="57">
        <v>4939</v>
      </c>
      <c r="I28" s="53"/>
      <c r="J28" s="61"/>
      <c r="K28" s="56">
        <v>4939</v>
      </c>
      <c r="L28" s="53"/>
      <c r="M28" s="57">
        <v>509</v>
      </c>
      <c r="N28" s="71"/>
      <c r="O28" s="71"/>
      <c r="P28" s="72">
        <v>509</v>
      </c>
      <c r="Q28" s="54"/>
      <c r="R28" s="76" t="s">
        <v>132</v>
      </c>
      <c r="S28" s="82"/>
      <c r="U28" s="82"/>
      <c r="V28" s="82"/>
      <c r="W28" s="82"/>
    </row>
    <row r="29" spans="1:23" s="55" customFormat="1" ht="80.25" customHeight="1" x14ac:dyDescent="0.25">
      <c r="A29" s="93" t="s">
        <v>107</v>
      </c>
      <c r="B29" s="94" t="s">
        <v>112</v>
      </c>
      <c r="C29" s="57">
        <v>8873.5</v>
      </c>
      <c r="D29" s="53"/>
      <c r="E29" s="61"/>
      <c r="F29" s="56">
        <v>8873.5</v>
      </c>
      <c r="G29" s="53"/>
      <c r="H29" s="57">
        <v>8873.5</v>
      </c>
      <c r="I29" s="53"/>
      <c r="J29" s="61"/>
      <c r="K29" s="56">
        <v>8873.5</v>
      </c>
      <c r="L29" s="53"/>
      <c r="M29" s="57">
        <v>0</v>
      </c>
      <c r="N29" s="71"/>
      <c r="O29" s="71"/>
      <c r="P29" s="72">
        <v>0</v>
      </c>
      <c r="Q29" s="54"/>
      <c r="R29" s="76" t="s">
        <v>126</v>
      </c>
      <c r="S29" s="82"/>
      <c r="U29" s="82"/>
      <c r="V29" s="82"/>
      <c r="W29" s="82"/>
    </row>
    <row r="30" spans="1:23" ht="54" customHeight="1" x14ac:dyDescent="0.25">
      <c r="A30" s="89" t="s">
        <v>11</v>
      </c>
      <c r="B30" s="48" t="s">
        <v>34</v>
      </c>
      <c r="C30" s="56">
        <f>SUM(C31:C35)</f>
        <v>23568.3</v>
      </c>
      <c r="D30" s="36"/>
      <c r="E30" s="56"/>
      <c r="F30" s="56">
        <v>23568.3</v>
      </c>
      <c r="G30" s="39"/>
      <c r="H30" s="56">
        <f>SUM(H31:H35)</f>
        <v>23568.3</v>
      </c>
      <c r="I30" s="36"/>
      <c r="J30" s="56"/>
      <c r="K30" s="56">
        <v>23568.3</v>
      </c>
      <c r="L30" s="39"/>
      <c r="M30" s="56">
        <f>SUM(M31:M35)</f>
        <v>5696.915</v>
      </c>
      <c r="N30" s="65"/>
      <c r="O30" s="65"/>
      <c r="P30" s="65">
        <v>5696.9</v>
      </c>
      <c r="Q30" s="41"/>
      <c r="R30" s="74" t="s">
        <v>124</v>
      </c>
    </row>
    <row r="31" spans="1:23" ht="61.5" customHeight="1" x14ac:dyDescent="0.25">
      <c r="A31" s="89" t="s">
        <v>13</v>
      </c>
      <c r="B31" s="48" t="s">
        <v>19</v>
      </c>
      <c r="C31" s="56">
        <v>5489.4</v>
      </c>
      <c r="D31" s="39"/>
      <c r="E31" s="58"/>
      <c r="F31" s="56">
        <v>5489.4</v>
      </c>
      <c r="G31" s="39"/>
      <c r="H31" s="56">
        <v>5489.4</v>
      </c>
      <c r="I31" s="39"/>
      <c r="J31" s="58"/>
      <c r="K31" s="56">
        <v>5489.4</v>
      </c>
      <c r="L31" s="39"/>
      <c r="M31" s="56">
        <v>824.49900000000002</v>
      </c>
      <c r="N31" s="62"/>
      <c r="O31" s="62"/>
      <c r="P31" s="8">
        <v>824.5</v>
      </c>
      <c r="Q31" s="41"/>
      <c r="R31" s="74" t="s">
        <v>138</v>
      </c>
    </row>
    <row r="32" spans="1:23" ht="156" customHeight="1" x14ac:dyDescent="0.25">
      <c r="A32" s="89" t="s">
        <v>30</v>
      </c>
      <c r="B32" s="48" t="s">
        <v>20</v>
      </c>
      <c r="C32" s="56">
        <v>15341.2</v>
      </c>
      <c r="D32" s="39"/>
      <c r="E32" s="58"/>
      <c r="F32" s="56">
        <v>15341.2</v>
      </c>
      <c r="G32" s="39"/>
      <c r="H32" s="56">
        <v>15341.2</v>
      </c>
      <c r="I32" s="39"/>
      <c r="J32" s="58"/>
      <c r="K32" s="56">
        <v>15341.2</v>
      </c>
      <c r="L32" s="39"/>
      <c r="M32" s="56">
        <v>4872.4160000000002</v>
      </c>
      <c r="N32" s="62"/>
      <c r="O32" s="62"/>
      <c r="P32" s="8">
        <v>4872.3999999999996</v>
      </c>
      <c r="Q32" s="41"/>
      <c r="R32" s="74" t="s">
        <v>139</v>
      </c>
    </row>
    <row r="33" spans="1:18" ht="87.75" customHeight="1" x14ac:dyDescent="0.25">
      <c r="A33" s="89" t="s">
        <v>31</v>
      </c>
      <c r="B33" s="48" t="s">
        <v>21</v>
      </c>
      <c r="C33" s="56">
        <v>2016</v>
      </c>
      <c r="D33" s="39"/>
      <c r="E33" s="58"/>
      <c r="F33" s="56">
        <v>2016</v>
      </c>
      <c r="G33" s="39"/>
      <c r="H33" s="56">
        <v>2016</v>
      </c>
      <c r="I33" s="39"/>
      <c r="J33" s="58"/>
      <c r="K33" s="56">
        <v>2016</v>
      </c>
      <c r="L33" s="39"/>
      <c r="M33" s="56">
        <v>0</v>
      </c>
      <c r="N33" s="62"/>
      <c r="O33" s="62"/>
      <c r="P33" s="63">
        <v>0</v>
      </c>
      <c r="Q33" s="41"/>
      <c r="R33" s="74" t="s">
        <v>135</v>
      </c>
    </row>
    <row r="34" spans="1:18" ht="43.5" customHeight="1" x14ac:dyDescent="0.25">
      <c r="A34" s="89" t="s">
        <v>32</v>
      </c>
      <c r="B34" s="48" t="s">
        <v>22</v>
      </c>
      <c r="C34" s="56">
        <v>721.7</v>
      </c>
      <c r="D34" s="39"/>
      <c r="E34" s="58"/>
      <c r="F34" s="56">
        <v>721.7</v>
      </c>
      <c r="G34" s="39"/>
      <c r="H34" s="56">
        <v>721.7</v>
      </c>
      <c r="I34" s="39"/>
      <c r="J34" s="58"/>
      <c r="K34" s="56">
        <v>721.7</v>
      </c>
      <c r="L34" s="39"/>
      <c r="M34" s="56">
        <v>0</v>
      </c>
      <c r="N34" s="62"/>
      <c r="O34" s="62"/>
      <c r="P34" s="63">
        <v>0</v>
      </c>
      <c r="Q34" s="41"/>
      <c r="R34" s="74" t="s">
        <v>134</v>
      </c>
    </row>
    <row r="35" spans="1:18" ht="43.5" customHeight="1" x14ac:dyDescent="0.25">
      <c r="A35" s="89" t="s">
        <v>96</v>
      </c>
      <c r="B35" s="48" t="s">
        <v>97</v>
      </c>
      <c r="C35" s="56">
        <v>0</v>
      </c>
      <c r="D35" s="39"/>
      <c r="E35" s="58"/>
      <c r="F35" s="56">
        <v>0</v>
      </c>
      <c r="G35" s="39"/>
      <c r="H35" s="56">
        <v>0</v>
      </c>
      <c r="I35" s="39"/>
      <c r="J35" s="58"/>
      <c r="K35" s="56">
        <v>0</v>
      </c>
      <c r="L35" s="39"/>
      <c r="M35" s="56">
        <v>0</v>
      </c>
      <c r="N35" s="62"/>
      <c r="O35" s="62"/>
      <c r="P35" s="63">
        <v>0</v>
      </c>
      <c r="Q35" s="41"/>
      <c r="R35" s="74" t="s">
        <v>137</v>
      </c>
    </row>
    <row r="36" spans="1:18" ht="27.75" customHeight="1" x14ac:dyDescent="0.25">
      <c r="A36" s="88">
        <v>6</v>
      </c>
      <c r="B36" s="47" t="s">
        <v>25</v>
      </c>
      <c r="C36" s="56">
        <f>C37+C38+C41</f>
        <v>49135.5</v>
      </c>
      <c r="D36" s="56"/>
      <c r="E36" s="56">
        <f>E37+E38+E41</f>
        <v>4000</v>
      </c>
      <c r="F36" s="56">
        <f>F37+F38+F41</f>
        <v>45135.5</v>
      </c>
      <c r="G36" s="39"/>
      <c r="H36" s="56">
        <f>H37+H38+H41</f>
        <v>49135.5</v>
      </c>
      <c r="I36" s="56"/>
      <c r="J36" s="56">
        <f>J37+J38+J41</f>
        <v>4000</v>
      </c>
      <c r="K36" s="56">
        <f>K37+K38+K41</f>
        <v>45135.5</v>
      </c>
      <c r="L36" s="39"/>
      <c r="M36" s="56">
        <f>M37+M38+M41</f>
        <v>0</v>
      </c>
      <c r="N36" s="65"/>
      <c r="O36" s="65">
        <v>0</v>
      </c>
      <c r="P36" s="65">
        <v>0</v>
      </c>
      <c r="Q36" s="41"/>
      <c r="R36" s="74" t="s">
        <v>124</v>
      </c>
    </row>
    <row r="37" spans="1:18" ht="60" customHeight="1" x14ac:dyDescent="0.25">
      <c r="A37" s="89" t="s">
        <v>33</v>
      </c>
      <c r="B37" s="48" t="s">
        <v>23</v>
      </c>
      <c r="C37" s="56">
        <v>95</v>
      </c>
      <c r="D37" s="58"/>
      <c r="E37" s="58"/>
      <c r="F37" s="56">
        <v>95</v>
      </c>
      <c r="G37" s="39"/>
      <c r="H37" s="56">
        <v>95</v>
      </c>
      <c r="I37" s="58"/>
      <c r="J37" s="58"/>
      <c r="K37" s="56">
        <v>95</v>
      </c>
      <c r="L37" s="39"/>
      <c r="M37" s="56">
        <v>0</v>
      </c>
      <c r="N37" s="62"/>
      <c r="O37" s="62"/>
      <c r="P37" s="63">
        <v>0</v>
      </c>
      <c r="Q37" s="41"/>
      <c r="R37" s="74" t="s">
        <v>133</v>
      </c>
    </row>
    <row r="38" spans="1:18" ht="114.75" customHeight="1" x14ac:dyDescent="0.25">
      <c r="A38" s="89" t="s">
        <v>94</v>
      </c>
      <c r="B38" s="48" t="s">
        <v>95</v>
      </c>
      <c r="C38" s="56">
        <v>4040.5</v>
      </c>
      <c r="D38" s="58"/>
      <c r="E38" s="58">
        <v>4000</v>
      </c>
      <c r="F38" s="56">
        <v>40.5</v>
      </c>
      <c r="G38" s="39"/>
      <c r="H38" s="56">
        <v>4040.5</v>
      </c>
      <c r="I38" s="58"/>
      <c r="J38" s="58">
        <v>4000</v>
      </c>
      <c r="K38" s="56">
        <v>40.5</v>
      </c>
      <c r="L38" s="39"/>
      <c r="M38" s="56">
        <v>0</v>
      </c>
      <c r="N38" s="62"/>
      <c r="O38" s="64">
        <v>0</v>
      </c>
      <c r="P38" s="8">
        <v>0</v>
      </c>
      <c r="Q38" s="41"/>
      <c r="R38" s="74" t="s">
        <v>124</v>
      </c>
    </row>
    <row r="39" spans="1:18" ht="68.25" customHeight="1" x14ac:dyDescent="0.25">
      <c r="A39" s="89" t="s">
        <v>108</v>
      </c>
      <c r="B39" s="48" t="s">
        <v>113</v>
      </c>
      <c r="C39" s="56">
        <v>0</v>
      </c>
      <c r="D39" s="58"/>
      <c r="E39" s="58"/>
      <c r="F39" s="56">
        <f t="shared" si="0"/>
        <v>0</v>
      </c>
      <c r="G39" s="39"/>
      <c r="H39" s="56">
        <v>0</v>
      </c>
      <c r="I39" s="58"/>
      <c r="J39" s="58"/>
      <c r="K39" s="56">
        <f t="shared" ref="K39" si="5">H39</f>
        <v>0</v>
      </c>
      <c r="L39" s="39"/>
      <c r="M39" s="56">
        <v>0</v>
      </c>
      <c r="N39" s="62"/>
      <c r="O39" s="62"/>
      <c r="P39" s="8">
        <v>0</v>
      </c>
      <c r="Q39" s="41"/>
      <c r="R39" s="74" t="s">
        <v>136</v>
      </c>
    </row>
    <row r="40" spans="1:18" ht="51" customHeight="1" x14ac:dyDescent="0.25">
      <c r="A40" s="89" t="s">
        <v>109</v>
      </c>
      <c r="B40" s="47" t="s">
        <v>114</v>
      </c>
      <c r="C40" s="56">
        <v>4040.5</v>
      </c>
      <c r="D40" s="58"/>
      <c r="E40" s="58">
        <v>4000</v>
      </c>
      <c r="F40" s="56">
        <v>40.5</v>
      </c>
      <c r="G40" s="39"/>
      <c r="H40" s="56">
        <v>4040.5</v>
      </c>
      <c r="I40" s="58"/>
      <c r="J40" s="58">
        <v>4000</v>
      </c>
      <c r="K40" s="56">
        <v>40.5</v>
      </c>
      <c r="L40" s="39"/>
      <c r="M40" s="56">
        <v>0</v>
      </c>
      <c r="N40" s="62"/>
      <c r="O40" s="64">
        <v>0</v>
      </c>
      <c r="P40" s="8">
        <v>0</v>
      </c>
      <c r="Q40" s="41"/>
      <c r="R40" s="74" t="s">
        <v>124</v>
      </c>
    </row>
    <row r="41" spans="1:18" ht="69.75" customHeight="1" x14ac:dyDescent="0.25">
      <c r="A41" s="89" t="s">
        <v>115</v>
      </c>
      <c r="B41" s="48" t="s">
        <v>116</v>
      </c>
      <c r="C41" s="56">
        <v>45000</v>
      </c>
      <c r="D41" s="58"/>
      <c r="E41" s="58"/>
      <c r="F41" s="56">
        <v>45000</v>
      </c>
      <c r="G41" s="39"/>
      <c r="H41" s="56">
        <v>45000</v>
      </c>
      <c r="I41" s="58"/>
      <c r="J41" s="58"/>
      <c r="K41" s="56">
        <v>45000</v>
      </c>
      <c r="L41" s="39"/>
      <c r="M41" s="56">
        <v>0</v>
      </c>
      <c r="N41" s="62"/>
      <c r="O41" s="62"/>
      <c r="P41" s="8">
        <v>0</v>
      </c>
      <c r="Q41" s="41"/>
      <c r="R41" s="74" t="s">
        <v>124</v>
      </c>
    </row>
    <row r="42" spans="1:18" ht="59.25" customHeight="1" x14ac:dyDescent="0.25">
      <c r="A42" s="13"/>
      <c r="B42" s="49" t="s">
        <v>52</v>
      </c>
      <c r="C42" s="56">
        <f>C10+C13+C17+C19+C30+C36</f>
        <v>117741.6</v>
      </c>
      <c r="D42" s="36"/>
      <c r="E42" s="56">
        <f>E10+E13+E17+E19+E30+E36</f>
        <v>4000</v>
      </c>
      <c r="F42" s="56">
        <f>F10+F13+F17+F19+F30+F36</f>
        <v>113741.6</v>
      </c>
      <c r="G42" s="39"/>
      <c r="H42" s="56">
        <f>H10+H13+H17+H19+H30+H36</f>
        <v>117741.6</v>
      </c>
      <c r="I42" s="36"/>
      <c r="J42" s="56">
        <f>J10+J13+J17+J19+J30+J36</f>
        <v>4000</v>
      </c>
      <c r="K42" s="56">
        <f>K10+K13+K17+K19+K30+K36</f>
        <v>113741.6</v>
      </c>
      <c r="L42" s="39"/>
      <c r="M42" s="69">
        <f>M10+M13+M17+M19+M30+M36</f>
        <v>12592.466</v>
      </c>
      <c r="N42" s="56"/>
      <c r="O42" s="56">
        <f>O10+O13+O17+O19+O30+O36</f>
        <v>0</v>
      </c>
      <c r="P42" s="69">
        <f>M42</f>
        <v>12592.466</v>
      </c>
      <c r="Q42" s="41"/>
      <c r="R42" s="86" t="s">
        <v>144</v>
      </c>
    </row>
    <row r="43" spans="1:18" x14ac:dyDescent="0.25">
      <c r="A43" s="101"/>
      <c r="B43" s="101"/>
      <c r="C43" s="12"/>
      <c r="D43" s="101"/>
      <c r="E43" s="101"/>
      <c r="F43" s="101"/>
      <c r="G43" s="101"/>
      <c r="H43" s="101"/>
      <c r="I43" s="101"/>
      <c r="J43" s="101"/>
      <c r="P43" s="14"/>
    </row>
    <row r="44" spans="1:18" ht="15.75" x14ac:dyDescent="0.25">
      <c r="A44" s="1"/>
      <c r="B44" s="83" t="s">
        <v>140</v>
      </c>
      <c r="C44" s="84"/>
      <c r="D44" s="84"/>
      <c r="E44" s="84"/>
      <c r="F44" s="84" t="s">
        <v>141</v>
      </c>
      <c r="G44" s="84"/>
      <c r="H44" s="84"/>
    </row>
    <row r="45" spans="1:18" ht="15.75" x14ac:dyDescent="0.25">
      <c r="A45" s="1"/>
      <c r="B45" s="83"/>
      <c r="C45" s="84"/>
      <c r="D45" s="84"/>
      <c r="E45" s="84"/>
      <c r="F45" s="84"/>
      <c r="G45" s="84"/>
      <c r="H45" s="84"/>
    </row>
    <row r="46" spans="1:18" ht="15.75" x14ac:dyDescent="0.25">
      <c r="A46" s="1"/>
      <c r="B46" s="83" t="s">
        <v>142</v>
      </c>
      <c r="C46" s="84"/>
      <c r="D46" s="84"/>
      <c r="E46" s="84"/>
      <c r="F46" s="85" t="s">
        <v>143</v>
      </c>
      <c r="G46" s="84"/>
      <c r="H46" s="84"/>
    </row>
    <row r="47" spans="1:18" x14ac:dyDescent="0.25">
      <c r="A47" s="1"/>
      <c r="B47" s="50"/>
    </row>
    <row r="48" spans="1:18" x14ac:dyDescent="0.25">
      <c r="A48" s="1"/>
      <c r="B48" s="50"/>
    </row>
    <row r="49" spans="1:2" x14ac:dyDescent="0.25">
      <c r="A49" s="2"/>
      <c r="B49" s="51"/>
    </row>
  </sheetData>
  <mergeCells count="27">
    <mergeCell ref="A1:R1"/>
    <mergeCell ref="A3:R3"/>
    <mergeCell ref="B6:B8"/>
    <mergeCell ref="C6:G6"/>
    <mergeCell ref="H6:L6"/>
    <mergeCell ref="A4:R4"/>
    <mergeCell ref="K7:K8"/>
    <mergeCell ref="L7:L8"/>
    <mergeCell ref="M7:M8"/>
    <mergeCell ref="N7:N8"/>
    <mergeCell ref="O7:O8"/>
    <mergeCell ref="P7:P8"/>
    <mergeCell ref="R6:R8"/>
    <mergeCell ref="A6:A8"/>
    <mergeCell ref="R13:R16"/>
    <mergeCell ref="A43:B43"/>
    <mergeCell ref="D43:J43"/>
    <mergeCell ref="C7:C8"/>
    <mergeCell ref="D7:D8"/>
    <mergeCell ref="F7:F8"/>
    <mergeCell ref="G7:G8"/>
    <mergeCell ref="H7:H8"/>
    <mergeCell ref="I7:I8"/>
    <mergeCell ref="J7:J8"/>
    <mergeCell ref="Q7:Q8"/>
    <mergeCell ref="M6:Q6"/>
    <mergeCell ref="E7:E8"/>
  </mergeCells>
  <pageMargins left="0.27559055118110237" right="0.15748031496062992" top="0.35433070866141736" bottom="0.35433070866141736" header="0.11811023622047245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Лист2, целевые</vt:lpstr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2020-04-24T10:03:03Z</dcterms:modified>
</cp:coreProperties>
</file>