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Мехович К.Д\от Бунак ОРВ и Экспертиза\433-ПА  ЭКСПЕРТИЗА\"/>
    </mc:Choice>
  </mc:AlternateContent>
  <bookViews>
    <workbookView xWindow="0" yWindow="0" windowWidth="28800" windowHeight="12435" firstSheet="2" activeTab="3"/>
  </bookViews>
  <sheets>
    <sheet name="Пример зап.формы" sheetId="1" state="hidden" r:id="rId1"/>
    <sheet name="Пример зап.формы единоврем.)" sheetId="2" state="hidden" r:id="rId2"/>
    <sheet name="Расходы НКО информац. заявка" sheetId="3" r:id="rId3"/>
    <sheet name="Расходы НКО Информац. отчет" sheetId="5" r:id="rId4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'Расходы НКО информац. заявка'!$A$1:$I$37</definedName>
    <definedName name="_xlnm.Print_Area" localSheetId="3">'Расходы НКО Информац. отчет'!$A$1:$I$37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9" i="5"/>
  <c r="H30" i="5" l="1"/>
  <c r="H28" i="5"/>
  <c r="H27" i="5"/>
  <c r="H26" i="5" s="1"/>
  <c r="H29" i="5" s="1"/>
  <c r="H22" i="5"/>
  <c r="H21" i="5"/>
  <c r="H24" i="5" s="1"/>
  <c r="H31" i="5" s="1"/>
  <c r="H34" i="5" s="1"/>
  <c r="H20" i="5"/>
  <c r="H11" i="5"/>
  <c r="H10" i="5"/>
  <c r="H8" i="5"/>
  <c r="G36" i="5" l="1"/>
  <c r="H9" i="3" l="1"/>
  <c r="H30" i="3" l="1"/>
  <c r="H28" i="3"/>
  <c r="H27" i="3"/>
  <c r="H22" i="3"/>
  <c r="H20" i="3"/>
  <c r="H21" i="3" s="1"/>
  <c r="H11" i="3"/>
  <c r="H10" i="3"/>
  <c r="H8" i="3" s="1"/>
  <c r="H13" i="3" l="1"/>
  <c r="G36" i="3" s="1"/>
  <c r="H24" i="3"/>
  <c r="H26" i="3"/>
  <c r="H29" i="3" s="1"/>
  <c r="H31" i="3" l="1"/>
  <c r="H34" i="3" s="1"/>
  <c r="G47" i="1"/>
  <c r="H41" i="2" l="1"/>
  <c r="H39" i="2"/>
  <c r="H37" i="2" s="1"/>
  <c r="H40" i="2" s="1"/>
  <c r="H38" i="2"/>
  <c r="H33" i="2"/>
  <c r="H31" i="2"/>
  <c r="H32" i="2" s="1"/>
  <c r="H35" i="2" s="1"/>
  <c r="H20" i="2"/>
  <c r="H18" i="2"/>
  <c r="H17" i="2"/>
  <c r="H12" i="2"/>
  <c r="H11" i="2"/>
  <c r="H14" i="2" s="1"/>
  <c r="H10" i="2"/>
  <c r="H16" i="2" l="1"/>
  <c r="H19" i="2" s="1"/>
  <c r="H21" i="2" s="1"/>
  <c r="H24" i="2" s="1"/>
  <c r="G47" i="2" s="1"/>
  <c r="H42" i="2"/>
  <c r="H45" i="2" s="1"/>
  <c r="H18" i="1"/>
  <c r="H20" i="1"/>
  <c r="H41" i="1" l="1"/>
  <c r="H39" i="1"/>
  <c r="H38" i="1"/>
  <c r="H33" i="1"/>
  <c r="H31" i="1"/>
  <c r="H32" i="1" s="1"/>
  <c r="H17" i="1"/>
  <c r="H12" i="1"/>
  <c r="H10" i="1"/>
  <c r="H11" i="1" s="1"/>
  <c r="H14" i="1" l="1"/>
  <c r="H35" i="1"/>
  <c r="H37" i="1"/>
  <c r="H40" i="1" s="1"/>
  <c r="H16" i="1"/>
  <c r="H19" i="1" s="1"/>
  <c r="H42" i="1" l="1"/>
  <c r="H45" i="1" s="1"/>
  <c r="H21" i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Заболоцкая Юлия Валерьевна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4.xml><?xml version="1.0" encoding="utf-8"?>
<comments xmlns="http://schemas.openxmlformats.org/spreadsheetml/2006/main">
  <authors>
    <author>Заболоцкая Юлия Валерьевна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<sst xmlns="http://schemas.openxmlformats.org/spreadsheetml/2006/main" count="322" uniqueCount="72">
  <si>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</si>
  <si>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</si>
  <si>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</si>
  <si>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</si>
  <si>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</si>
  <si>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</si>
  <si>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</si>
  <si>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</si>
  <si>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</si>
  <si>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</si>
  <si>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</si>
  <si>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</si>
  <si>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</si>
  <si>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</si>
  <si>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</si>
  <si>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</si>
  <si>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</si>
  <si>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</si>
  <si>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</si>
  <si>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</si>
  <si>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</si>
  <si>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</si>
  <si>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</si>
  <si>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</si>
  <si>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</si>
  <si>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</si>
  <si>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</si>
  <si>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</si>
  <si>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</si>
  <si>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</si>
  <si>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</si>
  <si>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</si>
  <si>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</si>
  <si>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</si>
  <si>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</si>
  <si>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</si>
  <si>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</si>
  <si>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</si>
  <si>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</si>
  <si>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</si>
  <si>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</si>
  <si>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</si>
  <si>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</si>
  <si>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</si>
  <si>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</si>
  <si>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</si>
  <si>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</si>
  <si>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</si>
  <si>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</si>
  <si>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</si>
  <si>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</si>
  <si>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</si>
  <si>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</si>
  <si>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</si>
  <si>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</si>
  <si>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</t>
    </r>
    <r>
      <rPr>
        <i/>
        <sz val="11"/>
        <color theme="1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</si>
  <si>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</si>
  <si>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</si>
  <si>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</si>
  <si>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>Стоимость Бумага для офисной техники Navigator Home Pack (А4, марка A, 80 г/кв.м, 250 листов) составляет 219,99 руб.</t>
  </si>
  <si>
    <t>Стоимость картриджа лазерного Комус 12A Q2612A для HP, черный, совместимый, повышенной емкости составляет 430,00 руб.</t>
  </si>
  <si>
    <t>1.1</t>
  </si>
  <si>
    <t>1.1.1</t>
  </si>
  <si>
    <t>1.1.2</t>
  </si>
  <si>
    <t>2.</t>
  </si>
  <si>
    <t>Документы предоставляются в Уполномоченный орган: 1 раз в год предоставляется пакет документов</t>
  </si>
  <si>
    <t xml:space="preserve">Тариф на 1 поездку в автобусах городского сообщения (г. Пыть-Ях)-27 рублей, </t>
  </si>
  <si>
    <t>рублей на предоставление 4 квартальных отчетов</t>
  </si>
  <si>
    <t xml:space="preserve">рубля на пакет документов на 1-го человека прошедшего  подготовку </t>
  </si>
  <si>
    <t>Документы предоставляются в Уполномоченный орган: 4 раза в год предоставляется пакет документов</t>
  </si>
  <si>
    <t xml:space="preserve">   Стандартные издержки субъектов предпринимательской деятельности, возникающие в связи с исполнением требования  Постановление Администрации г. Пыть-Яха от 23.09.2021 г. № 433-па "О порядке предоставления субсидий юридическим лицам (за исключением государственных (муниципальных) учреждений) в целях возмещения затрат в связи с оказанием услуги по подготовке граждан, выразивших желание стать опекунами или попечителями либо принять детей, оставшихся без попечения родителей, в семью на воспитание в иных установленных семейным законодательством формах"
</t>
  </si>
  <si>
    <t xml:space="preserve">   Стандартные издержки субъектов предпринимательской деятельности, возникающие в связи с исполнением требования Постановление Администрации г. Пыть-Яха от 23.09.2021 г. № 433-па "О порядке предоставления субсидий юридическим лицам (за исключением государственных (муниципальных) учреждений) в целях возмещения затрат в связи с оказанием услуги по подготовке граждан, выразивших желание стать опекунами или попечителями либо принять детей, оставшихся без попечения родителей, в семью на воспитание в иных установленных семейным законодательством формах"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</si>
</sst>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4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2" fillId="0" borderId="2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4" fillId="0" borderId="25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5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4" fillId="0" borderId="27" xfId="0" applyFont="1" applyBorder="1"/>
    <xf numFmtId="0" fontId="8" fillId="0" borderId="2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2" fillId="0" borderId="39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2" fillId="0" borderId="43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45" xfId="0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5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4" fillId="0" borderId="19" xfId="0" applyFont="1" applyBorder="1"/>
    <xf numFmtId="0" fontId="14" fillId="0" borderId="48" xfId="0" applyFont="1" applyBorder="1"/>
    <xf numFmtId="0" fontId="2" fillId="0" borderId="33" xfId="0" applyFont="1" applyBorder="1"/>
    <xf numFmtId="0" fontId="15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2" fillId="0" borderId="8" xfId="0" applyFont="1" applyBorder="1"/>
    <xf numFmtId="0" fontId="17" fillId="0" borderId="5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2" fontId="18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7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3" fillId="0" borderId="57" xfId="0" applyFont="1" applyBorder="1" applyAlignment="1">
      <alignment wrapText="1"/>
    </xf>
    <xf numFmtId="0" fontId="15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8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3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2" fillId="2" borderId="14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85546875" style="1" customWidth="1"/>
    <col min="7" max="7" width="11" style="1" customWidth="1"/>
    <col min="8" max="8" width="15.140625" style="1" customWidth="1"/>
    <col min="9" max="9" width="31.5703125" style="1" customWidth="1"/>
    <col min="10" max="16384" width="9.140625" style="1"/>
  </cols>
  <sheetData>
    <row r="1" spans="1:9" ht="74.25" customHeight="1" x14ac:dyDescent="0.3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">
      <c r="A4" s="2" t="s">
        <v>53</v>
      </c>
    </row>
    <row r="5" spans="1:9" ht="19.5" thickBot="1" x14ac:dyDescent="0.35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30.75" x14ac:dyDescent="0.3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9.5" hidden="1" thickBot="1" x14ac:dyDescent="0.35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30.75" hidden="1" x14ac:dyDescent="0.3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t="24.75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16" t="s">
        <v>57</v>
      </c>
      <c r="B47" s="116"/>
      <c r="C47" s="116"/>
      <c r="D47" s="116"/>
      <c r="E47" s="116"/>
      <c r="F47" s="116"/>
      <c r="G47" s="95">
        <f>H24</f>
        <v>75820.389888324877</v>
      </c>
      <c r="H47" s="94" t="s">
        <v>58</v>
      </c>
      <c r="I47" s="93"/>
    </row>
    <row r="48" spans="1:9" x14ac:dyDescent="0.3">
      <c r="C48" s="90"/>
    </row>
  </sheetData>
  <mergeCells count="22"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3:C33"/>
    <mergeCell ref="B34:D34"/>
    <mergeCell ref="B36:H36"/>
    <mergeCell ref="B37:D37"/>
    <mergeCell ref="A47:F47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65.25" customHeight="1" x14ac:dyDescent="0.3">
      <c r="A3" s="119" t="s">
        <v>54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">
      <c r="A4" s="2" t="s">
        <v>53</v>
      </c>
    </row>
    <row r="5" spans="1:9" ht="19.5" thickBot="1" x14ac:dyDescent="0.35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30.75" x14ac:dyDescent="0.3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ht="42" customHeight="1" x14ac:dyDescent="0.3">
      <c r="A7" s="5" t="s">
        <v>5</v>
      </c>
      <c r="B7" s="100" t="s">
        <v>55</v>
      </c>
      <c r="C7" s="101"/>
      <c r="D7" s="101"/>
      <c r="E7" s="101"/>
      <c r="F7" s="101"/>
      <c r="G7" s="101"/>
      <c r="H7" s="101"/>
      <c r="I7" s="102"/>
    </row>
    <row r="8" spans="1:9" ht="36" customHeight="1" x14ac:dyDescent="0.3">
      <c r="A8" s="6" t="s">
        <v>6</v>
      </c>
      <c r="B8" s="120" t="s">
        <v>56</v>
      </c>
      <c r="C8" s="121"/>
      <c r="D8" s="121"/>
      <c r="E8" s="121"/>
      <c r="F8" s="121"/>
      <c r="G8" s="121"/>
      <c r="H8" s="121"/>
      <c r="I8" s="122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06" t="s">
        <v>10</v>
      </c>
      <c r="C10" s="107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08" t="s">
        <v>13</v>
      </c>
      <c r="C12" s="109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08" t="s">
        <v>16</v>
      </c>
      <c r="C13" s="109"/>
      <c r="D13" s="109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10" t="s">
        <v>19</v>
      </c>
      <c r="C15" s="111"/>
      <c r="D15" s="111"/>
      <c r="E15" s="111"/>
      <c r="F15" s="111"/>
      <c r="G15" s="111"/>
      <c r="H15" s="112"/>
      <c r="I15" s="41"/>
    </row>
    <row r="16" spans="1:9" ht="42" customHeight="1" x14ac:dyDescent="0.3">
      <c r="A16" s="42" t="s">
        <v>20</v>
      </c>
      <c r="B16" s="113" t="s">
        <v>21</v>
      </c>
      <c r="C16" s="114"/>
      <c r="D16" s="115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">
      <c r="A26" s="96" t="s">
        <v>40</v>
      </c>
      <c r="B26" s="96"/>
      <c r="C26" s="96"/>
      <c r="D26" s="96"/>
      <c r="E26" s="96"/>
      <c r="F26" s="96"/>
      <c r="G26" s="96"/>
      <c r="H26" s="96"/>
      <c r="I26" s="96"/>
    </row>
    <row r="27" spans="1:9" ht="30.75" hidden="1" x14ac:dyDescent="0.3">
      <c r="A27" s="3" t="s">
        <v>2</v>
      </c>
      <c r="B27" s="97" t="s">
        <v>3</v>
      </c>
      <c r="C27" s="98"/>
      <c r="D27" s="98"/>
      <c r="E27" s="98"/>
      <c r="F27" s="98"/>
      <c r="G27" s="98"/>
      <c r="H27" s="99"/>
      <c r="I27" s="4" t="s">
        <v>4</v>
      </c>
    </row>
    <row r="28" spans="1:9" ht="45" hidden="1" customHeight="1" x14ac:dyDescent="0.3">
      <c r="A28" s="5" t="s">
        <v>5</v>
      </c>
      <c r="B28" s="100" t="s">
        <v>41</v>
      </c>
      <c r="C28" s="101"/>
      <c r="D28" s="101"/>
      <c r="E28" s="101"/>
      <c r="F28" s="101"/>
      <c r="G28" s="101"/>
      <c r="H28" s="101"/>
      <c r="I28" s="102"/>
    </row>
    <row r="29" spans="1:9" ht="39" hidden="1" customHeight="1" x14ac:dyDescent="0.3">
      <c r="A29" s="6" t="s">
        <v>6</v>
      </c>
      <c r="B29" s="103" t="s">
        <v>42</v>
      </c>
      <c r="C29" s="104"/>
      <c r="D29" s="104"/>
      <c r="E29" s="104"/>
      <c r="F29" s="104"/>
      <c r="G29" s="104"/>
      <c r="H29" s="104"/>
      <c r="I29" s="105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06" t="s">
        <v>10</v>
      </c>
      <c r="C31" s="10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08" t="s">
        <v>13</v>
      </c>
      <c r="C33" s="109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08" t="s">
        <v>16</v>
      </c>
      <c r="C34" s="109"/>
      <c r="D34" s="109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10" t="s">
        <v>19</v>
      </c>
      <c r="C36" s="111"/>
      <c r="D36" s="111"/>
      <c r="E36" s="111"/>
      <c r="F36" s="111"/>
      <c r="G36" s="111"/>
      <c r="H36" s="112"/>
      <c r="I36" s="41"/>
    </row>
    <row r="37" spans="1:9" ht="30" hidden="1" customHeight="1" x14ac:dyDescent="0.3">
      <c r="A37" s="42" t="s">
        <v>20</v>
      </c>
      <c r="B37" s="113" t="s">
        <v>21</v>
      </c>
      <c r="C37" s="114"/>
      <c r="D37" s="11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16" t="s">
        <v>57</v>
      </c>
      <c r="B47" s="116"/>
      <c r="C47" s="116"/>
      <c r="D47" s="116"/>
      <c r="E47" s="116"/>
      <c r="F47" s="116"/>
      <c r="G47" s="95">
        <f>H24</f>
        <v>18929.04747208122</v>
      </c>
      <c r="H47" s="94" t="s">
        <v>58</v>
      </c>
      <c r="I47" s="93"/>
    </row>
    <row r="48" spans="1:9" x14ac:dyDescent="0.3">
      <c r="C48" s="90"/>
    </row>
  </sheetData>
  <mergeCells count="22"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4:D34"/>
    <mergeCell ref="B36:H36"/>
    <mergeCell ref="B37:D37"/>
    <mergeCell ref="B33:C33"/>
    <mergeCell ref="A26:I26"/>
    <mergeCell ref="B27:H27"/>
    <mergeCell ref="B28:I28"/>
    <mergeCell ref="B29:I29"/>
    <mergeCell ref="B31:C3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zoomScale="175" zoomScaleNormal="175" zoomScaleSheetLayoutView="100" workbookViewId="0">
      <selection activeCell="A3" sqref="A3:I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91.15" customHeight="1" x14ac:dyDescent="0.3">
      <c r="A3" s="119" t="s">
        <v>70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">
      <c r="A4" s="2"/>
    </row>
    <row r="5" spans="1:9" ht="19.5" thickBot="1" x14ac:dyDescent="0.35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30.75" x14ac:dyDescent="0.3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x14ac:dyDescent="0.3">
      <c r="A7" s="40" t="s">
        <v>5</v>
      </c>
      <c r="B7" s="110" t="s">
        <v>19</v>
      </c>
      <c r="C7" s="111"/>
      <c r="D7" s="111"/>
      <c r="E7" s="111"/>
      <c r="F7" s="111"/>
      <c r="G7" s="111"/>
      <c r="H7" s="112"/>
      <c r="I7" s="41"/>
    </row>
    <row r="8" spans="1:9" ht="42" customHeight="1" x14ac:dyDescent="0.3">
      <c r="A8" s="42" t="s">
        <v>61</v>
      </c>
      <c r="B8" s="113" t="s">
        <v>21</v>
      </c>
      <c r="C8" s="114"/>
      <c r="D8" s="115"/>
      <c r="E8" s="43"/>
      <c r="F8" s="44"/>
      <c r="G8" s="44"/>
      <c r="H8" s="45">
        <f>H9+H10</f>
        <v>5.4236095238095245</v>
      </c>
      <c r="I8" s="30" t="s">
        <v>22</v>
      </c>
    </row>
    <row r="9" spans="1:9" ht="29.25" customHeight="1" x14ac:dyDescent="0.3">
      <c r="A9" s="46" t="s">
        <v>62</v>
      </c>
      <c r="B9" s="47" t="s">
        <v>24</v>
      </c>
      <c r="C9" s="48"/>
      <c r="D9" s="49"/>
      <c r="E9" s="50"/>
      <c r="F9" s="51">
        <v>5</v>
      </c>
      <c r="G9" s="52">
        <v>219.99</v>
      </c>
      <c r="H9" s="18">
        <f>G9/250*F9</f>
        <v>4.3998000000000008</v>
      </c>
      <c r="I9" s="53" t="s">
        <v>59</v>
      </c>
    </row>
    <row r="10" spans="1:9" ht="28.5" customHeight="1" x14ac:dyDescent="0.3">
      <c r="A10" s="54" t="s">
        <v>63</v>
      </c>
      <c r="B10" s="47" t="s">
        <v>27</v>
      </c>
      <c r="C10" s="48"/>
      <c r="D10" s="49"/>
      <c r="E10" s="55"/>
      <c r="F10" s="56">
        <v>5</v>
      </c>
      <c r="G10" s="57">
        <v>430</v>
      </c>
      <c r="H10" s="92">
        <f>G10/2100*F10</f>
        <v>1.0238095238095237</v>
      </c>
      <c r="I10" s="53" t="s">
        <v>60</v>
      </c>
    </row>
    <row r="11" spans="1:9" ht="27.75" customHeight="1" x14ac:dyDescent="0.3">
      <c r="A11" s="65" t="s">
        <v>64</v>
      </c>
      <c r="B11" s="66" t="s">
        <v>31</v>
      </c>
      <c r="C11" s="67"/>
      <c r="D11" s="67"/>
      <c r="E11" s="67"/>
      <c r="F11" s="68">
        <v>2</v>
      </c>
      <c r="G11" s="69">
        <v>27</v>
      </c>
      <c r="H11" s="70">
        <f>F11*G11</f>
        <v>54</v>
      </c>
      <c r="I11" s="71" t="s">
        <v>66</v>
      </c>
    </row>
    <row r="12" spans="1:9" ht="33" customHeight="1" x14ac:dyDescent="0.3">
      <c r="A12" s="74"/>
      <c r="B12" s="75" t="s">
        <v>35</v>
      </c>
      <c r="C12" s="76"/>
      <c r="D12" s="55"/>
      <c r="E12" s="76"/>
      <c r="F12" s="67"/>
      <c r="G12" s="77"/>
      <c r="H12" s="78">
        <v>1</v>
      </c>
      <c r="I12" s="71" t="s">
        <v>65</v>
      </c>
    </row>
    <row r="13" spans="1:9" ht="28.5" customHeight="1" thickBot="1" x14ac:dyDescent="0.35">
      <c r="A13" s="83" t="s">
        <v>39</v>
      </c>
      <c r="B13" s="84"/>
      <c r="C13" s="84"/>
      <c r="D13" s="84"/>
      <c r="E13" s="85"/>
      <c r="F13" s="85"/>
      <c r="G13" s="84"/>
      <c r="H13" s="86">
        <f>H8+H11</f>
        <v>59.423609523809525</v>
      </c>
      <c r="I13" s="87"/>
    </row>
    <row r="15" spans="1:9" hidden="1" x14ac:dyDescent="0.3">
      <c r="A15" s="96" t="s">
        <v>40</v>
      </c>
      <c r="B15" s="96"/>
      <c r="C15" s="96"/>
      <c r="D15" s="96"/>
      <c r="E15" s="96"/>
      <c r="F15" s="96"/>
      <c r="G15" s="96"/>
      <c r="H15" s="96"/>
      <c r="I15" s="96"/>
    </row>
    <row r="16" spans="1:9" ht="30.75" hidden="1" x14ac:dyDescent="0.3">
      <c r="A16" s="3" t="s">
        <v>2</v>
      </c>
      <c r="B16" s="97" t="s">
        <v>3</v>
      </c>
      <c r="C16" s="98"/>
      <c r="D16" s="98"/>
      <c r="E16" s="98"/>
      <c r="F16" s="98"/>
      <c r="G16" s="98"/>
      <c r="H16" s="99"/>
      <c r="I16" s="4" t="s">
        <v>4</v>
      </c>
    </row>
    <row r="17" spans="1:9" ht="45" hidden="1" customHeight="1" x14ac:dyDescent="0.3">
      <c r="A17" s="5" t="s">
        <v>5</v>
      </c>
      <c r="B17" s="100" t="s">
        <v>41</v>
      </c>
      <c r="C17" s="101"/>
      <c r="D17" s="101"/>
      <c r="E17" s="101"/>
      <c r="F17" s="101"/>
      <c r="G17" s="101"/>
      <c r="H17" s="101"/>
      <c r="I17" s="102"/>
    </row>
    <row r="18" spans="1:9" ht="39" hidden="1" customHeight="1" x14ac:dyDescent="0.3">
      <c r="A18" s="6" t="s">
        <v>6</v>
      </c>
      <c r="B18" s="103" t="s">
        <v>42</v>
      </c>
      <c r="C18" s="104"/>
      <c r="D18" s="104"/>
      <c r="E18" s="104"/>
      <c r="F18" s="104"/>
      <c r="G18" s="104"/>
      <c r="H18" s="104"/>
      <c r="I18" s="105"/>
    </row>
    <row r="19" spans="1:9" ht="37.5" hidden="1" customHeight="1" x14ac:dyDescent="0.3">
      <c r="A19" s="7" t="s">
        <v>7</v>
      </c>
      <c r="B19" s="8" t="s">
        <v>8</v>
      </c>
      <c r="C19" s="9"/>
      <c r="D19" s="10"/>
      <c r="E19" s="10"/>
      <c r="F19" s="10"/>
      <c r="G19" s="11"/>
      <c r="H19" s="12">
        <v>59387</v>
      </c>
      <c r="I19" s="13" t="s">
        <v>47</v>
      </c>
    </row>
    <row r="20" spans="1:9" ht="18.75" hidden="1" customHeight="1" x14ac:dyDescent="0.3">
      <c r="A20" s="14" t="s">
        <v>9</v>
      </c>
      <c r="B20" s="106" t="s">
        <v>10</v>
      </c>
      <c r="C20" s="107"/>
      <c r="D20" s="15"/>
      <c r="E20" s="16"/>
      <c r="F20" s="15"/>
      <c r="G20" s="17">
        <v>0.30199999999999999</v>
      </c>
      <c r="H20" s="18">
        <f>+H19*G20</f>
        <v>17934.874</v>
      </c>
      <c r="I20" s="19"/>
    </row>
    <row r="21" spans="1:9" hidden="1" x14ac:dyDescent="0.3">
      <c r="A21" s="20" t="s">
        <v>11</v>
      </c>
      <c r="B21" s="21"/>
      <c r="C21" s="22"/>
      <c r="D21" s="23"/>
      <c r="E21" s="22"/>
      <c r="F21" s="23"/>
      <c r="G21" s="24"/>
      <c r="H21" s="18">
        <f>H19+H20</f>
        <v>77321.873999999996</v>
      </c>
      <c r="I21" s="19"/>
    </row>
    <row r="22" spans="1:9" ht="29.25" hidden="1" customHeight="1" x14ac:dyDescent="0.3">
      <c r="A22" s="25" t="s">
        <v>12</v>
      </c>
      <c r="B22" s="108" t="s">
        <v>13</v>
      </c>
      <c r="C22" s="109"/>
      <c r="D22" s="26"/>
      <c r="E22" s="27"/>
      <c r="F22" s="26"/>
      <c r="G22" s="28">
        <v>1973</v>
      </c>
      <c r="H22" s="29">
        <f>G22/12</f>
        <v>164.41666666666666</v>
      </c>
      <c r="I22" s="53" t="s">
        <v>14</v>
      </c>
    </row>
    <row r="23" spans="1:9" hidden="1" x14ac:dyDescent="0.3">
      <c r="A23" s="31" t="s">
        <v>15</v>
      </c>
      <c r="B23" s="108" t="s">
        <v>16</v>
      </c>
      <c r="C23" s="109"/>
      <c r="D23" s="109"/>
      <c r="E23" s="32"/>
      <c r="F23" s="26"/>
      <c r="G23" s="33"/>
      <c r="H23" s="34">
        <v>5</v>
      </c>
      <c r="I23" s="35"/>
    </row>
    <row r="24" spans="1:9" hidden="1" x14ac:dyDescent="0.3">
      <c r="A24" s="36" t="s">
        <v>17</v>
      </c>
      <c r="B24" s="37"/>
      <c r="C24" s="37"/>
      <c r="D24" s="37"/>
      <c r="E24" s="37"/>
      <c r="F24" s="38"/>
      <c r="G24" s="39"/>
      <c r="H24" s="18">
        <f>H21/H22*H23</f>
        <v>2351.4001216421693</v>
      </c>
      <c r="I24" s="35"/>
    </row>
    <row r="25" spans="1:9" ht="18.75" hidden="1" customHeight="1" x14ac:dyDescent="0.3">
      <c r="A25" s="40" t="s">
        <v>18</v>
      </c>
      <c r="B25" s="110" t="s">
        <v>19</v>
      </c>
      <c r="C25" s="111"/>
      <c r="D25" s="111"/>
      <c r="E25" s="111"/>
      <c r="F25" s="111"/>
      <c r="G25" s="111"/>
      <c r="H25" s="112"/>
      <c r="I25" s="41"/>
    </row>
    <row r="26" spans="1:9" ht="30" hidden="1" customHeight="1" x14ac:dyDescent="0.3">
      <c r="A26" s="42" t="s">
        <v>20</v>
      </c>
      <c r="B26" s="113" t="s">
        <v>21</v>
      </c>
      <c r="C26" s="114"/>
      <c r="D26" s="115"/>
      <c r="E26" s="43"/>
      <c r="F26" s="44"/>
      <c r="G26" s="44"/>
      <c r="H26" s="45">
        <f>H27+H28</f>
        <v>160.5</v>
      </c>
      <c r="I26" s="53" t="s">
        <v>22</v>
      </c>
    </row>
    <row r="27" spans="1:9" hidden="1" x14ac:dyDescent="0.3">
      <c r="A27" s="46" t="s">
        <v>23</v>
      </c>
      <c r="B27" s="47" t="s">
        <v>24</v>
      </c>
      <c r="C27" s="48"/>
      <c r="D27" s="49"/>
      <c r="E27" s="50"/>
      <c r="F27" s="51">
        <v>100</v>
      </c>
      <c r="G27" s="52">
        <v>225</v>
      </c>
      <c r="H27" s="18">
        <f>G27/500*F27</f>
        <v>45</v>
      </c>
      <c r="I27" s="30" t="s">
        <v>43</v>
      </c>
    </row>
    <row r="28" spans="1:9" hidden="1" x14ac:dyDescent="0.3">
      <c r="A28" s="54" t="s">
        <v>26</v>
      </c>
      <c r="B28" s="47" t="s">
        <v>27</v>
      </c>
      <c r="C28" s="48"/>
      <c r="D28" s="49"/>
      <c r="E28" s="55"/>
      <c r="F28" s="56">
        <v>100</v>
      </c>
      <c r="G28" s="57">
        <v>9240</v>
      </c>
      <c r="H28" s="12">
        <f>G28/8000*F28</f>
        <v>115.5</v>
      </c>
      <c r="I28" s="30" t="s">
        <v>28</v>
      </c>
    </row>
    <row r="29" spans="1:9" hidden="1" x14ac:dyDescent="0.3">
      <c r="A29" s="59" t="s">
        <v>29</v>
      </c>
      <c r="B29" s="60"/>
      <c r="C29" s="61"/>
      <c r="D29" s="38"/>
      <c r="E29" s="38"/>
      <c r="F29" s="62"/>
      <c r="G29" s="63"/>
      <c r="H29" s="29">
        <f>H26</f>
        <v>160.5</v>
      </c>
      <c r="I29" s="64"/>
    </row>
    <row r="30" spans="1:9" ht="24.75" hidden="1" x14ac:dyDescent="0.3">
      <c r="A30" s="65" t="s">
        <v>30</v>
      </c>
      <c r="B30" s="66" t="s">
        <v>31</v>
      </c>
      <c r="C30" s="67"/>
      <c r="D30" s="67"/>
      <c r="E30" s="67"/>
      <c r="F30" s="68">
        <v>2</v>
      </c>
      <c r="G30" s="69">
        <v>92.48</v>
      </c>
      <c r="H30" s="70">
        <f>F30*G30</f>
        <v>184.96</v>
      </c>
      <c r="I30" s="88" t="s">
        <v>32</v>
      </c>
    </row>
    <row r="31" spans="1:9" hidden="1" x14ac:dyDescent="0.3">
      <c r="A31" s="72" t="s">
        <v>33</v>
      </c>
      <c r="B31" s="67"/>
      <c r="C31" s="55"/>
      <c r="D31" s="67"/>
      <c r="E31" s="55"/>
      <c r="F31" s="55"/>
      <c r="G31" s="55"/>
      <c r="H31" s="73">
        <f>H24+H29+H30</f>
        <v>2696.8601216421694</v>
      </c>
      <c r="I31" s="58"/>
    </row>
    <row r="32" spans="1:9" ht="21" hidden="1" customHeight="1" x14ac:dyDescent="0.3">
      <c r="A32" s="74" t="s">
        <v>34</v>
      </c>
      <c r="B32" s="75" t="s">
        <v>35</v>
      </c>
      <c r="C32" s="76"/>
      <c r="D32" s="55"/>
      <c r="E32" s="76"/>
      <c r="F32" s="67"/>
      <c r="G32" s="77"/>
      <c r="H32" s="78">
        <v>3</v>
      </c>
      <c r="I32" s="71" t="s">
        <v>44</v>
      </c>
    </row>
    <row r="33" spans="1:9" hidden="1" x14ac:dyDescent="0.3">
      <c r="A33" s="74" t="s">
        <v>36</v>
      </c>
      <c r="B33" s="75" t="s">
        <v>37</v>
      </c>
      <c r="C33" s="67"/>
      <c r="D33" s="79"/>
      <c r="E33" s="80"/>
      <c r="F33" s="55"/>
      <c r="G33" s="81"/>
      <c r="H33" s="78">
        <v>1</v>
      </c>
      <c r="I33" s="82" t="s">
        <v>45</v>
      </c>
    </row>
    <row r="34" spans="1:9" ht="19.5" hidden="1" thickBot="1" x14ac:dyDescent="0.35">
      <c r="A34" s="83" t="s">
        <v>46</v>
      </c>
      <c r="B34" s="84"/>
      <c r="C34" s="84"/>
      <c r="D34" s="89"/>
      <c r="E34" s="85"/>
      <c r="F34" s="85"/>
      <c r="G34" s="84"/>
      <c r="H34" s="86">
        <f>H31*H32*H33</f>
        <v>8090.5803649265081</v>
      </c>
      <c r="I34" s="87"/>
    </row>
    <row r="36" spans="1:9" ht="33.75" customHeight="1" x14ac:dyDescent="0.3">
      <c r="A36" s="116" t="s">
        <v>57</v>
      </c>
      <c r="B36" s="116"/>
      <c r="C36" s="116"/>
      <c r="D36" s="116"/>
      <c r="E36" s="116"/>
      <c r="F36" s="116"/>
      <c r="G36" s="95">
        <f>H13</f>
        <v>59.423609523809525</v>
      </c>
      <c r="H36" s="123" t="s">
        <v>68</v>
      </c>
      <c r="I36" s="123"/>
    </row>
    <row r="37" spans="1:9" x14ac:dyDescent="0.3">
      <c r="C37" s="90"/>
    </row>
  </sheetData>
  <mergeCells count="18">
    <mergeCell ref="B8:D8"/>
    <mergeCell ref="A1:I1"/>
    <mergeCell ref="A2:I2"/>
    <mergeCell ref="A3:I3"/>
    <mergeCell ref="A5:I5"/>
    <mergeCell ref="B6:H6"/>
    <mergeCell ref="B7:H7"/>
    <mergeCell ref="B23:D23"/>
    <mergeCell ref="B25:H25"/>
    <mergeCell ref="B26:D26"/>
    <mergeCell ref="A36:F36"/>
    <mergeCell ref="A15:I15"/>
    <mergeCell ref="B16:H16"/>
    <mergeCell ref="B17:I17"/>
    <mergeCell ref="B18:I18"/>
    <mergeCell ref="B20:C20"/>
    <mergeCell ref="B22:C22"/>
    <mergeCell ref="H36:I3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tabSelected="1" zoomScale="145" zoomScaleNormal="145" zoomScaleSheetLayoutView="100" workbookViewId="0">
      <selection activeCell="A3" sqref="A3:I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17" t="s">
        <v>51</v>
      </c>
      <c r="B1" s="117"/>
      <c r="C1" s="117"/>
      <c r="D1" s="117"/>
      <c r="E1" s="117"/>
      <c r="F1" s="117"/>
      <c r="G1" s="117"/>
      <c r="H1" s="117"/>
      <c r="I1" s="117"/>
    </row>
    <row r="2" spans="1:9" ht="81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9" ht="95.45" customHeight="1" x14ac:dyDescent="0.3">
      <c r="A3" s="119" t="s">
        <v>71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3">
      <c r="A4" s="2"/>
    </row>
    <row r="5" spans="1:9" ht="19.5" thickBot="1" x14ac:dyDescent="0.35">
      <c r="A5" s="96" t="s">
        <v>1</v>
      </c>
      <c r="B5" s="96"/>
      <c r="C5" s="96"/>
      <c r="D5" s="96"/>
      <c r="E5" s="96"/>
      <c r="F5" s="96"/>
      <c r="G5" s="96"/>
      <c r="H5" s="96"/>
      <c r="I5" s="96"/>
    </row>
    <row r="6" spans="1:9" ht="30.75" x14ac:dyDescent="0.3">
      <c r="A6" s="3" t="s">
        <v>2</v>
      </c>
      <c r="B6" s="97" t="s">
        <v>3</v>
      </c>
      <c r="C6" s="98"/>
      <c r="D6" s="98"/>
      <c r="E6" s="98"/>
      <c r="F6" s="98"/>
      <c r="G6" s="98"/>
      <c r="H6" s="99"/>
      <c r="I6" s="4" t="s">
        <v>4</v>
      </c>
    </row>
    <row r="7" spans="1:9" x14ac:dyDescent="0.3">
      <c r="A7" s="40" t="s">
        <v>5</v>
      </c>
      <c r="B7" s="110" t="s">
        <v>19</v>
      </c>
      <c r="C7" s="111"/>
      <c r="D7" s="111"/>
      <c r="E7" s="111"/>
      <c r="F7" s="111"/>
      <c r="G7" s="111"/>
      <c r="H7" s="112"/>
      <c r="I7" s="41"/>
    </row>
    <row r="8" spans="1:9" ht="42" customHeight="1" x14ac:dyDescent="0.3">
      <c r="A8" s="42" t="s">
        <v>61</v>
      </c>
      <c r="B8" s="113" t="s">
        <v>21</v>
      </c>
      <c r="C8" s="114"/>
      <c r="D8" s="115"/>
      <c r="E8" s="43"/>
      <c r="F8" s="44"/>
      <c r="G8" s="44"/>
      <c r="H8" s="45">
        <f>H9+H10</f>
        <v>27.118047619047623</v>
      </c>
      <c r="I8" s="30" t="s">
        <v>22</v>
      </c>
    </row>
    <row r="9" spans="1:9" ht="29.25" customHeight="1" x14ac:dyDescent="0.3">
      <c r="A9" s="46" t="s">
        <v>62</v>
      </c>
      <c r="B9" s="47" t="s">
        <v>24</v>
      </c>
      <c r="C9" s="48"/>
      <c r="D9" s="49"/>
      <c r="E9" s="50"/>
      <c r="F9" s="51">
        <v>25</v>
      </c>
      <c r="G9" s="52">
        <v>219.99</v>
      </c>
      <c r="H9" s="18">
        <f>G9/250*F9</f>
        <v>21.999000000000002</v>
      </c>
      <c r="I9" s="53" t="s">
        <v>59</v>
      </c>
    </row>
    <row r="10" spans="1:9" ht="28.5" customHeight="1" x14ac:dyDescent="0.3">
      <c r="A10" s="54" t="s">
        <v>63</v>
      </c>
      <c r="B10" s="47" t="s">
        <v>27</v>
      </c>
      <c r="C10" s="48"/>
      <c r="D10" s="49"/>
      <c r="E10" s="55"/>
      <c r="F10" s="56">
        <v>25</v>
      </c>
      <c r="G10" s="57">
        <v>430</v>
      </c>
      <c r="H10" s="92">
        <f>G10/2100*F10</f>
        <v>5.1190476190476186</v>
      </c>
      <c r="I10" s="53" t="s">
        <v>60</v>
      </c>
    </row>
    <row r="11" spans="1:9" ht="27.75" customHeight="1" x14ac:dyDescent="0.3">
      <c r="A11" s="65" t="s">
        <v>64</v>
      </c>
      <c r="B11" s="66" t="s">
        <v>31</v>
      </c>
      <c r="C11" s="67"/>
      <c r="D11" s="67"/>
      <c r="E11" s="67"/>
      <c r="F11" s="68">
        <v>2</v>
      </c>
      <c r="G11" s="69">
        <v>27</v>
      </c>
      <c r="H11" s="70">
        <f>F11*G11</f>
        <v>54</v>
      </c>
      <c r="I11" s="71" t="s">
        <v>66</v>
      </c>
    </row>
    <row r="12" spans="1:9" ht="33" customHeight="1" x14ac:dyDescent="0.3">
      <c r="A12" s="74"/>
      <c r="B12" s="75" t="s">
        <v>35</v>
      </c>
      <c r="C12" s="76"/>
      <c r="D12" s="55"/>
      <c r="E12" s="76"/>
      <c r="F12" s="67"/>
      <c r="G12" s="77"/>
      <c r="H12" s="78">
        <v>4</v>
      </c>
      <c r="I12" s="71" t="s">
        <v>69</v>
      </c>
    </row>
    <row r="13" spans="1:9" ht="28.5" customHeight="1" thickBot="1" x14ac:dyDescent="0.35">
      <c r="A13" s="83" t="s">
        <v>39</v>
      </c>
      <c r="B13" s="84"/>
      <c r="C13" s="84"/>
      <c r="D13" s="84"/>
      <c r="E13" s="85"/>
      <c r="F13" s="85"/>
      <c r="G13" s="84"/>
      <c r="H13" s="86">
        <f>(H8+H11)*H12</f>
        <v>324.47219047619046</v>
      </c>
      <c r="I13" s="87"/>
    </row>
    <row r="15" spans="1:9" hidden="1" x14ac:dyDescent="0.3">
      <c r="A15" s="96" t="s">
        <v>40</v>
      </c>
      <c r="B15" s="96"/>
      <c r="C15" s="96"/>
      <c r="D15" s="96"/>
      <c r="E15" s="96"/>
      <c r="F15" s="96"/>
      <c r="G15" s="96"/>
      <c r="H15" s="96"/>
      <c r="I15" s="96"/>
    </row>
    <row r="16" spans="1:9" ht="30.75" hidden="1" x14ac:dyDescent="0.3">
      <c r="A16" s="3" t="s">
        <v>2</v>
      </c>
      <c r="B16" s="97" t="s">
        <v>3</v>
      </c>
      <c r="C16" s="98"/>
      <c r="D16" s="98"/>
      <c r="E16" s="98"/>
      <c r="F16" s="98"/>
      <c r="G16" s="98"/>
      <c r="H16" s="99"/>
      <c r="I16" s="4" t="s">
        <v>4</v>
      </c>
    </row>
    <row r="17" spans="1:9" ht="45" hidden="1" customHeight="1" x14ac:dyDescent="0.3">
      <c r="A17" s="5" t="s">
        <v>5</v>
      </c>
      <c r="B17" s="100" t="s">
        <v>41</v>
      </c>
      <c r="C17" s="101"/>
      <c r="D17" s="101"/>
      <c r="E17" s="101"/>
      <c r="F17" s="101"/>
      <c r="G17" s="101"/>
      <c r="H17" s="101"/>
      <c r="I17" s="102"/>
    </row>
    <row r="18" spans="1:9" ht="39" hidden="1" customHeight="1" x14ac:dyDescent="0.3">
      <c r="A18" s="6" t="s">
        <v>6</v>
      </c>
      <c r="B18" s="103" t="s">
        <v>42</v>
      </c>
      <c r="C18" s="104"/>
      <c r="D18" s="104"/>
      <c r="E18" s="104"/>
      <c r="F18" s="104"/>
      <c r="G18" s="104"/>
      <c r="H18" s="104"/>
      <c r="I18" s="105"/>
    </row>
    <row r="19" spans="1:9" ht="37.5" hidden="1" customHeight="1" x14ac:dyDescent="0.3">
      <c r="A19" s="7" t="s">
        <v>7</v>
      </c>
      <c r="B19" s="8" t="s">
        <v>8</v>
      </c>
      <c r="C19" s="9"/>
      <c r="D19" s="10"/>
      <c r="E19" s="10"/>
      <c r="F19" s="10"/>
      <c r="G19" s="11"/>
      <c r="H19" s="12">
        <v>59387</v>
      </c>
      <c r="I19" s="13" t="s">
        <v>47</v>
      </c>
    </row>
    <row r="20" spans="1:9" ht="18.75" hidden="1" customHeight="1" x14ac:dyDescent="0.3">
      <c r="A20" s="14" t="s">
        <v>9</v>
      </c>
      <c r="B20" s="106" t="s">
        <v>10</v>
      </c>
      <c r="C20" s="107"/>
      <c r="D20" s="15"/>
      <c r="E20" s="16"/>
      <c r="F20" s="15"/>
      <c r="G20" s="17">
        <v>0.30199999999999999</v>
      </c>
      <c r="H20" s="18">
        <f>+H19*G20</f>
        <v>17934.874</v>
      </c>
      <c r="I20" s="19"/>
    </row>
    <row r="21" spans="1:9" hidden="1" x14ac:dyDescent="0.3">
      <c r="A21" s="20" t="s">
        <v>11</v>
      </c>
      <c r="B21" s="21"/>
      <c r="C21" s="22"/>
      <c r="D21" s="23"/>
      <c r="E21" s="22"/>
      <c r="F21" s="23"/>
      <c r="G21" s="24"/>
      <c r="H21" s="18">
        <f>H19+H20</f>
        <v>77321.873999999996</v>
      </c>
      <c r="I21" s="19"/>
    </row>
    <row r="22" spans="1:9" ht="29.25" hidden="1" customHeight="1" x14ac:dyDescent="0.3">
      <c r="A22" s="25" t="s">
        <v>12</v>
      </c>
      <c r="B22" s="108" t="s">
        <v>13</v>
      </c>
      <c r="C22" s="109"/>
      <c r="D22" s="26"/>
      <c r="E22" s="27"/>
      <c r="F22" s="26"/>
      <c r="G22" s="28">
        <v>1973</v>
      </c>
      <c r="H22" s="29">
        <f>G22/12</f>
        <v>164.41666666666666</v>
      </c>
      <c r="I22" s="53" t="s">
        <v>14</v>
      </c>
    </row>
    <row r="23" spans="1:9" hidden="1" x14ac:dyDescent="0.3">
      <c r="A23" s="31" t="s">
        <v>15</v>
      </c>
      <c r="B23" s="108" t="s">
        <v>16</v>
      </c>
      <c r="C23" s="109"/>
      <c r="D23" s="109"/>
      <c r="E23" s="32"/>
      <c r="F23" s="26"/>
      <c r="G23" s="33"/>
      <c r="H23" s="34">
        <v>5</v>
      </c>
      <c r="I23" s="35"/>
    </row>
    <row r="24" spans="1:9" hidden="1" x14ac:dyDescent="0.3">
      <c r="A24" s="36" t="s">
        <v>17</v>
      </c>
      <c r="B24" s="37"/>
      <c r="C24" s="37"/>
      <c r="D24" s="37"/>
      <c r="E24" s="37"/>
      <c r="F24" s="38"/>
      <c r="G24" s="39"/>
      <c r="H24" s="18">
        <f>H21/H22*H23</f>
        <v>2351.4001216421693</v>
      </c>
      <c r="I24" s="35"/>
    </row>
    <row r="25" spans="1:9" ht="18.75" hidden="1" customHeight="1" x14ac:dyDescent="0.3">
      <c r="A25" s="40" t="s">
        <v>18</v>
      </c>
      <c r="B25" s="110" t="s">
        <v>19</v>
      </c>
      <c r="C25" s="111"/>
      <c r="D25" s="111"/>
      <c r="E25" s="111"/>
      <c r="F25" s="111"/>
      <c r="G25" s="111"/>
      <c r="H25" s="112"/>
      <c r="I25" s="41"/>
    </row>
    <row r="26" spans="1:9" ht="30" hidden="1" customHeight="1" x14ac:dyDescent="0.3">
      <c r="A26" s="42" t="s">
        <v>20</v>
      </c>
      <c r="B26" s="113" t="s">
        <v>21</v>
      </c>
      <c r="C26" s="114"/>
      <c r="D26" s="115"/>
      <c r="E26" s="43"/>
      <c r="F26" s="44"/>
      <c r="G26" s="44"/>
      <c r="H26" s="45">
        <f>H27+H28</f>
        <v>160.5</v>
      </c>
      <c r="I26" s="53" t="s">
        <v>22</v>
      </c>
    </row>
    <row r="27" spans="1:9" hidden="1" x14ac:dyDescent="0.3">
      <c r="A27" s="46" t="s">
        <v>23</v>
      </c>
      <c r="B27" s="47" t="s">
        <v>24</v>
      </c>
      <c r="C27" s="48"/>
      <c r="D27" s="49"/>
      <c r="E27" s="50"/>
      <c r="F27" s="51">
        <v>100</v>
      </c>
      <c r="G27" s="52">
        <v>225</v>
      </c>
      <c r="H27" s="18">
        <f>G27/500*F27</f>
        <v>45</v>
      </c>
      <c r="I27" s="30" t="s">
        <v>43</v>
      </c>
    </row>
    <row r="28" spans="1:9" hidden="1" x14ac:dyDescent="0.3">
      <c r="A28" s="54" t="s">
        <v>26</v>
      </c>
      <c r="B28" s="47" t="s">
        <v>27</v>
      </c>
      <c r="C28" s="48"/>
      <c r="D28" s="49"/>
      <c r="E28" s="55"/>
      <c r="F28" s="56">
        <v>100</v>
      </c>
      <c r="G28" s="57">
        <v>9240</v>
      </c>
      <c r="H28" s="12">
        <f>G28/8000*F28</f>
        <v>115.5</v>
      </c>
      <c r="I28" s="30" t="s">
        <v>28</v>
      </c>
    </row>
    <row r="29" spans="1:9" hidden="1" x14ac:dyDescent="0.3">
      <c r="A29" s="59" t="s">
        <v>29</v>
      </c>
      <c r="B29" s="60"/>
      <c r="C29" s="61"/>
      <c r="D29" s="38"/>
      <c r="E29" s="38"/>
      <c r="F29" s="62"/>
      <c r="G29" s="63"/>
      <c r="H29" s="29">
        <f>H26</f>
        <v>160.5</v>
      </c>
      <c r="I29" s="64"/>
    </row>
    <row r="30" spans="1:9" ht="24.75" hidden="1" x14ac:dyDescent="0.3">
      <c r="A30" s="65" t="s">
        <v>30</v>
      </c>
      <c r="B30" s="66" t="s">
        <v>31</v>
      </c>
      <c r="C30" s="67"/>
      <c r="D30" s="67"/>
      <c r="E30" s="67"/>
      <c r="F30" s="68">
        <v>2</v>
      </c>
      <c r="G30" s="69">
        <v>92.48</v>
      </c>
      <c r="H30" s="70">
        <f>F30*G30</f>
        <v>184.96</v>
      </c>
      <c r="I30" s="88" t="s">
        <v>32</v>
      </c>
    </row>
    <row r="31" spans="1:9" hidden="1" x14ac:dyDescent="0.3">
      <c r="A31" s="72" t="s">
        <v>33</v>
      </c>
      <c r="B31" s="67"/>
      <c r="C31" s="55"/>
      <c r="D31" s="67"/>
      <c r="E31" s="55"/>
      <c r="F31" s="55"/>
      <c r="G31" s="55"/>
      <c r="H31" s="73">
        <f>H24+H29+H30</f>
        <v>2696.8601216421694</v>
      </c>
      <c r="I31" s="58"/>
    </row>
    <row r="32" spans="1:9" ht="21" hidden="1" customHeight="1" x14ac:dyDescent="0.3">
      <c r="A32" s="74" t="s">
        <v>34</v>
      </c>
      <c r="B32" s="75" t="s">
        <v>35</v>
      </c>
      <c r="C32" s="76"/>
      <c r="D32" s="55"/>
      <c r="E32" s="76"/>
      <c r="F32" s="67"/>
      <c r="G32" s="77"/>
      <c r="H32" s="78">
        <v>3</v>
      </c>
      <c r="I32" s="71" t="s">
        <v>44</v>
      </c>
    </row>
    <row r="33" spans="1:9" hidden="1" x14ac:dyDescent="0.3">
      <c r="A33" s="74" t="s">
        <v>36</v>
      </c>
      <c r="B33" s="75" t="s">
        <v>37</v>
      </c>
      <c r="C33" s="67"/>
      <c r="D33" s="79"/>
      <c r="E33" s="80"/>
      <c r="F33" s="55"/>
      <c r="G33" s="81"/>
      <c r="H33" s="78">
        <v>1</v>
      </c>
      <c r="I33" s="82" t="s">
        <v>45</v>
      </c>
    </row>
    <row r="34" spans="1:9" ht="19.5" hidden="1" thickBot="1" x14ac:dyDescent="0.35">
      <c r="A34" s="83" t="s">
        <v>46</v>
      </c>
      <c r="B34" s="84"/>
      <c r="C34" s="84"/>
      <c r="D34" s="89"/>
      <c r="E34" s="85"/>
      <c r="F34" s="85"/>
      <c r="G34" s="84"/>
      <c r="H34" s="86">
        <f>H31*H32*H33</f>
        <v>8090.5803649265081</v>
      </c>
      <c r="I34" s="87"/>
    </row>
    <row r="36" spans="1:9" ht="33.75" customHeight="1" x14ac:dyDescent="0.3">
      <c r="A36" s="116" t="s">
        <v>57</v>
      </c>
      <c r="B36" s="116"/>
      <c r="C36" s="116"/>
      <c r="D36" s="116"/>
      <c r="E36" s="116"/>
      <c r="F36" s="116"/>
      <c r="G36" s="95">
        <f>H13</f>
        <v>324.47219047619046</v>
      </c>
      <c r="H36" s="123" t="s">
        <v>67</v>
      </c>
      <c r="I36" s="123"/>
    </row>
    <row r="37" spans="1:9" x14ac:dyDescent="0.3">
      <c r="C37" s="90"/>
    </row>
  </sheetData>
  <mergeCells count="18">
    <mergeCell ref="B22:C22"/>
    <mergeCell ref="B23:D23"/>
    <mergeCell ref="B25:H25"/>
    <mergeCell ref="B26:D26"/>
    <mergeCell ref="A36:F36"/>
    <mergeCell ref="H36:I36"/>
    <mergeCell ref="B20:C20"/>
    <mergeCell ref="A1:I1"/>
    <mergeCell ref="A2:I2"/>
    <mergeCell ref="A3:I3"/>
    <mergeCell ref="A5:I5"/>
    <mergeCell ref="B6:H6"/>
    <mergeCell ref="B7:H7"/>
    <mergeCell ref="B8:D8"/>
    <mergeCell ref="A15:I15"/>
    <mergeCell ref="B16:H16"/>
    <mergeCell ref="B17:I17"/>
    <mergeCell ref="B18:I1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Пример зап.формы</vt:lpstr>
      <vt:lpstr>Пример зап.формы единоврем.)</vt:lpstr>
      <vt:lpstr>Расходы НКО информац. заявка</vt:lpstr>
      <vt:lpstr>Расходы НКО Информац. отчет</vt:lpstr>
      <vt:lpstr>'Пример зап.формы'!Область_печати</vt:lpstr>
      <vt:lpstr>'Пример зап.формы единоврем.)'!Область_печати</vt:lpstr>
      <vt:lpstr>'Расходы НКО информац. заявка'!Область_печати</vt:lpstr>
      <vt:lpstr>'Расходы НКО Информац. отчет'!Область_печати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Виктория Иванова</cp:lastModifiedBy>
  <cp:lastPrinted>2020-05-25T10:33:44Z</cp:lastPrinted>
  <dcterms:created xsi:type="dcterms:W3CDTF">2017-09-26T07:45:13Z</dcterms:created>
  <dcterms:modified xsi:type="dcterms:W3CDTF">2021-12-21T11:12:43Z</dcterms:modified>
</cp:coreProperties>
</file>