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ndyshevano\Documents\ОРВ\2022 орв\"/>
    </mc:Choice>
  </mc:AlternateContent>
  <bookViews>
    <workbookView xWindow="0" yWindow="0" windowWidth="20625" windowHeight="11655" firstSheet="3" activeTab="3"/>
  </bookViews>
  <sheets>
    <sheet name="Пример зап.формы" sheetId="1" state="hidden" r:id="rId1"/>
    <sheet name="Пример зап.формы единоврем.)" sheetId="2" state="hidden" r:id="rId2"/>
    <sheet name="Расходы НКО Информационные" sheetId="3" state="hidden" r:id="rId3"/>
    <sheet name="Расходы НКО Содержательные" sheetId="4" r:id="rId4"/>
  </sheets>
  <definedNames>
    <definedName name="_xlnm.Print_Area" localSheetId="0">'Пример зап.формы'!$A$1:$I$48</definedName>
    <definedName name="_xlnm.Print_Area" localSheetId="1">'Пример зап.формы единоврем.)'!$A$1:$I$48</definedName>
    <definedName name="_xlnm.Print_Area" localSheetId="2">'Расходы НКО Информационные'!$A$1:$I$37</definedName>
    <definedName name="_xlnm.Print_Area" localSheetId="3">'Расходы НКО Содержательные'!$A$1:$I$47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4" l="1"/>
  <c r="H9" i="4"/>
  <c r="H10" i="4" s="1"/>
  <c r="H13" i="4" s="1"/>
  <c r="H13" i="3"/>
  <c r="H40" i="4" l="1"/>
  <c r="H38" i="4"/>
  <c r="H37" i="4"/>
  <c r="H32" i="4"/>
  <c r="H30" i="4"/>
  <c r="H31" i="4" s="1"/>
  <c r="H34" i="4" s="1"/>
  <c r="H19" i="4"/>
  <c r="H17" i="4"/>
  <c r="H16" i="4"/>
  <c r="H36" i="4" l="1"/>
  <c r="H39" i="4" s="1"/>
  <c r="H41" i="4"/>
  <c r="H44" i="4" s="1"/>
  <c r="H15" i="4"/>
  <c r="H18" i="4" s="1"/>
  <c r="H9" i="3"/>
  <c r="H20" i="4" l="1"/>
  <c r="H23" i="4" s="1"/>
  <c r="G46" i="4" s="1"/>
  <c r="H30" i="3"/>
  <c r="H28" i="3"/>
  <c r="H27" i="3"/>
  <c r="H22" i="3"/>
  <c r="H20" i="3"/>
  <c r="H21" i="3" s="1"/>
  <c r="H11" i="3"/>
  <c r="H10" i="3"/>
  <c r="H8" i="3" s="1"/>
  <c r="H24" i="3" l="1"/>
  <c r="H26" i="3"/>
  <c r="H29" i="3" s="1"/>
  <c r="G36" i="3"/>
  <c r="H31" i="3" l="1"/>
  <c r="H34" i="3" s="1"/>
  <c r="G47" i="1"/>
  <c r="H41" i="2" l="1"/>
  <c r="H39" i="2"/>
  <c r="H37" i="2" s="1"/>
  <c r="H40" i="2" s="1"/>
  <c r="H38" i="2"/>
  <c r="H33" i="2"/>
  <c r="H31" i="2"/>
  <c r="H32" i="2" s="1"/>
  <c r="H35" i="2" s="1"/>
  <c r="H20" i="2"/>
  <c r="H18" i="2"/>
  <c r="H17" i="2"/>
  <c r="H12" i="2"/>
  <c r="H11" i="2"/>
  <c r="H14" i="2" s="1"/>
  <c r="H10" i="2"/>
  <c r="H16" i="2" l="1"/>
  <c r="H19" i="2" s="1"/>
  <c r="H21" i="2" s="1"/>
  <c r="H24" i="2" s="1"/>
  <c r="G47" i="2" s="1"/>
  <c r="H42" i="2"/>
  <c r="H45" i="2" s="1"/>
  <c r="H18" i="1"/>
  <c r="H20" i="1"/>
  <c r="H41" i="1" l="1"/>
  <c r="H39" i="1"/>
  <c r="H38" i="1"/>
  <c r="H33" i="1"/>
  <c r="H31" i="1"/>
  <c r="H32" i="1" s="1"/>
  <c r="H17" i="1"/>
  <c r="H12" i="1"/>
  <c r="H10" i="1"/>
  <c r="H11" i="1" s="1"/>
  <c r="H14" i="1" l="1"/>
  <c r="H35" i="1"/>
  <c r="H37" i="1"/>
  <c r="H40" i="1" s="1"/>
  <c r="H16" i="1"/>
  <c r="H19" i="1" s="1"/>
  <c r="H42" i="1" l="1"/>
  <c r="H45" i="1" s="1"/>
  <c r="H21" i="1"/>
  <c r="H24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2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3.xml><?xml version="1.0" encoding="utf-8"?>
<comments xmlns="http://schemas.openxmlformats.org/spreadsheetml/2006/main">
  <authors>
    <author>Заболоцкая Юлия Валерьевна</author>
  </authors>
  <commentList>
    <comment ref="H1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4.xml><?xml version="1.0" encoding="utf-8"?>
<comments xmlns="http://schemas.openxmlformats.org/spreadsheetml/2006/main">
  <authors>
    <author>Заболоцкая Юлия Валерьевна</author>
  </authors>
  <commentList>
    <comment ref="H21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<sst xmlns="http://schemas.openxmlformats.org/spreadsheetml/2006/main" count="344" uniqueCount="78">
  <si>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</si>
  <si>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</si>
  <si>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</si>
  <si>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</si>
  <si>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</si>
  <si>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</si>
  <si>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</si>
  <si>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</si>
  <si>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</si>
  <si>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</si>
  <si>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</si>
  <si>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</si>
  <si>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</si>
  <si>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</si>
  <si>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</si>
  <si>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</si>
  <si>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</si>
  <si>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</si>
  <si>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</si>
  <si>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</si>
  <si>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</si>
  <si>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</si>
  <si>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</si>
  <si>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</si>
  <si>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</si>
  <si>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</si>
  <si>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</si>
  <si>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</si>
  <si>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</si>
  <si>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</si>
  <si>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</si>
  <si>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</si>
  <si>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</si>
  <si>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</si>
  <si>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</si>
  <si>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</si>
  <si>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</si>
  <si>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</si>
  <si>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Субсидия будет предоставлена только 1 предприятию (организации)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</si>
  <si>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</si>
  <si>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</si>
  <si>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</si>
  <si>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</si>
  <si>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</si>
  <si>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</si>
  <si>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</si>
  <si>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</si>
  <si>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</si>
  <si>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документы предоставляются в Управление 4 раза в год</t>
  </si>
  <si>
    <t>норма рабочего времени при 40-часовой рабочей недели (1970) в 2018 году - данные "Консультант плюс"/производственный календарь</t>
  </si>
  <si>
    <t>Стоимость картриджа Garuda (на 2100 листов) составляет 450,00 руб.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</si>
  <si>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</si>
  <si>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t>Тариф на 1 поездку в автобусах городского сообщения-23 рубля, Приказ МУП АТП №199 от 21.12.2017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</si>
  <si>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</si>
  <si>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   Стандартные издержки субъектов предпринимательской деятельности, возникающие в связи с </t>
    </r>
    <r>
      <rPr>
        <strike/>
        <sz val="12"/>
        <color theme="1"/>
        <rFont val="Times New Roman"/>
        <family val="1"/>
        <charset val="204"/>
      </rPr>
      <t>планируемым</t>
    </r>
    <r>
      <rPr>
        <sz val="12"/>
        <color theme="1"/>
        <rFont val="Times New Roman"/>
        <family val="1"/>
        <charset val="204"/>
      </rPr>
      <t xml:space="preserve"> (действующем) исполнением требования постановления администрации города от 15.05.2017 № 124-па "Об утверждении порядка предоставления субсидий из бюджета города Пыть-Яха социально-ориентированным некоммерческим организациям на реализацию мероприятий в сфере молодежной политики" (далее -Порядок)</t>
    </r>
  </si>
  <si>
    <r>
      <t>Наименование информационного требования (из текста проекта (</t>
    </r>
    <r>
      <rPr>
        <b/>
        <u/>
        <sz val="11"/>
        <color theme="1"/>
        <rFont val="Times New Roman"/>
        <family val="1"/>
        <charset val="204"/>
      </rPr>
      <t>действующего</t>
    </r>
    <r>
      <rPr>
        <b/>
        <sz val="11"/>
        <color theme="1"/>
        <rFont val="Times New Roman"/>
        <family val="1"/>
        <charset val="204"/>
      </rPr>
      <t xml:space="preserve">) мнпа): </t>
    </r>
    <r>
      <rPr>
        <i/>
        <sz val="11"/>
        <color theme="1"/>
        <rFont val="Times New Roman"/>
        <family val="1"/>
        <charset val="204"/>
      </rPr>
      <t>п. 2.2 Порядка устанавливается перечень документов, предоставляемых организациями в уполномоченный орган для получения субсидии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</si>
  <si>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Прием заявлений, проверка и рассмотрение предоставленных документов</t>
    </r>
  </si>
  <si>
    <t xml:space="preserve">Итого сумма информационных издержек возникающие в связи с планируемым  исполнением требования постановления составляет: </t>
  </si>
  <si>
    <t>рублей в год</t>
  </si>
  <si>
    <t>Тариф на 1 поездку в автобусах городского сообщения - 26 рублей, Приказ МУП АТП №134-нп от 11.12.2019</t>
  </si>
  <si>
    <t>1.1</t>
  </si>
  <si>
    <t>1.1.1</t>
  </si>
  <si>
    <t>1.1.2</t>
  </si>
  <si>
    <t>2.</t>
  </si>
  <si>
    <t>Документы предоставляются в Уполномоченный орган: 1 раз в год предоставляется пакет документов</t>
  </si>
  <si>
    <t xml:space="preserve">Определение затрат рабочего времени: </t>
  </si>
  <si>
    <t>Документы предоставляются в Уполномоченный орган: 1 раз в квартал предоставляется пакет документов</t>
  </si>
  <si>
    <t xml:space="preserve">I. Расчет информационных издержек </t>
  </si>
  <si>
    <t xml:space="preserve">Итого сумма информационных издержек возникающих в связи с планируемым  исполнением требования постановления составляет: </t>
  </si>
  <si>
    <r>
      <t xml:space="preserve">Стоимость </t>
    </r>
    <r>
      <rPr>
        <sz val="6"/>
        <color theme="1"/>
        <rFont val="Times New Roman"/>
        <family val="1"/>
        <charset val="204"/>
      </rPr>
      <t>Бумага для офисной техники Комус Документ Standard (A4, марка C, 80 г/кв.м, 250 листов)</t>
    </r>
    <r>
      <rPr>
        <i/>
        <sz val="6"/>
        <color theme="1"/>
        <rFont val="Times New Roman"/>
        <family val="1"/>
        <charset val="204"/>
      </rPr>
      <t xml:space="preserve"> составляет 178,66 руб.</t>
    </r>
  </si>
  <si>
    <t>Стоимость картриджа лазерного Комус 12A Q2612A для HP, черный, совместимый, повышенной емкости составляет 420,00 руб.</t>
  </si>
  <si>
    <r>
      <t xml:space="preserve">   Стандартные издержки субъектов предпринимательской деятельности,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 проекта постановления администрации города  «Об утверждении порядка предоставления субсидий 
в целях возмещения недополученных доходов хозяйствующим субъектам, осуществляющим пассажирские перевозки по оциально -ориентированным тарифам " (далее -Порядок).</t>
    </r>
  </si>
  <si>
    <t>Стоимость Бумага для офисной техники Navigator Home Pack (А4, марка A, 80 г/кв.м, 250 листов) составляет 268,73 руб.</t>
  </si>
  <si>
    <t>Тариф на 1 поездку в автобусах городского сообщения - 28 рублей</t>
  </si>
  <si>
    <t xml:space="preserve">   Стандартные издержки субъектов предпринимательской деятельности, возникающие в связи с  исполнением требования проекта муниципального нормативного правового акта: 
Проект постановления администрации города Пыть-Яха "Об утверждении порядка предоставления субсидий в целях возмещения недополученных доходов хозяйствующим субъектам, осуществляющим пассажирские перевозки по социально -
ориентированным тарифам ".
</t>
  </si>
  <si>
    <t xml:space="preserve">Наименование информационного требования (из текста проекта мнпа): 2.3. Перечень документов, представляемых получателем субсидии для подтверждения соответствия требованиям, указанным в пункте 2.1 настоящего раздела, и требования к указанным документам:
2.3.1. Перечень документов, предоставляемых получателем субсидии самостоятельно:
 а) заявление на возмещение недополученных доходов, в связи с оказанием населению услуг по социально - ориентированным тарифам (в произвольной форме);
 б) документ, подтверждающий полномочия представителя получателя субсидии (заверенная получателем субсидии копия);
 в) учредительные документы получателя субсидии (заверенная получателем субсидии копия);
 г) информационная карта Заявителя;
 д) номер расчетного счета для перечисления субсидии, открытый Заявителем в учреждениях Центрального банка Российской Федерации или кредитных организациях.
 е) документы, подтверждающие размер недополученных доходов – расчет размера субсидий, заверенный руководителем, сотрудником, ответственным за выполнение расчета, а также документы, подтверждающие фактическое предоставление услуг за соответствующий период;
 ё) согласие получателя субсидии на осуществление Уполномоченным органом и органом муниципального финансового контроля проверок соблюдения им условий и порядка предоставления субсидии.
.
</t>
  </si>
  <si>
    <t xml:space="preserve">Среднемесячная заработная плата работников  </t>
  </si>
  <si>
    <t>норма рабочего времени при 40-часовой рабочей недели (1973) в 2022 году - данные "Консультант плюс"/производственный календарь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</si>
</sst>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0" fontId="12" fillId="0" borderId="17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4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2" fillId="0" borderId="23" xfId="0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4" fillId="0" borderId="25" xfId="0" applyFont="1" applyBorder="1"/>
    <xf numFmtId="0" fontId="12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4" fillId="0" borderId="27" xfId="0" applyFont="1" applyBorder="1"/>
    <xf numFmtId="0" fontId="8" fillId="0" borderId="29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2" fillId="0" borderId="39" xfId="0" applyFont="1" applyBorder="1" applyAlignment="1">
      <alignment horizontal="center" vertical="center" wrapText="1"/>
    </xf>
    <xf numFmtId="2" fontId="12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2" fillId="0" borderId="43" xfId="0" applyFont="1" applyBorder="1" applyAlignment="1">
      <alignment horizontal="center" vertical="center" wrapText="1"/>
    </xf>
    <xf numFmtId="2" fontId="12" fillId="0" borderId="43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2" fillId="0" borderId="45" xfId="0" applyFont="1" applyBorder="1" applyAlignment="1">
      <alignment horizontal="center" vertical="center" wrapText="1"/>
    </xf>
    <xf numFmtId="2" fontId="12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5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4" fillId="0" borderId="19" xfId="0" applyFont="1" applyBorder="1"/>
    <xf numFmtId="0" fontId="14" fillId="0" borderId="48" xfId="0" applyFont="1" applyBorder="1"/>
    <xf numFmtId="0" fontId="2" fillId="0" borderId="33" xfId="0" applyFont="1" applyBorder="1"/>
    <xf numFmtId="0" fontId="15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2" fillId="0" borderId="8" xfId="0" applyFont="1" applyBorder="1"/>
    <xf numFmtId="0" fontId="17" fillId="0" borderId="5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3" fillId="0" borderId="9" xfId="0" applyFont="1" applyBorder="1" applyAlignment="1">
      <alignment wrapText="1"/>
    </xf>
    <xf numFmtId="0" fontId="15" fillId="0" borderId="11" xfId="0" applyFont="1" applyBorder="1" applyAlignment="1">
      <alignment vertical="center"/>
    </xf>
    <xf numFmtId="2" fontId="18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7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3" fillId="0" borderId="57" xfId="0" applyFont="1" applyBorder="1" applyAlignment="1">
      <alignment wrapText="1"/>
    </xf>
    <xf numFmtId="0" fontId="15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8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3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2" fillId="2" borderId="14" xfId="0" applyFont="1" applyFill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9" fillId="0" borderId="0" xfId="0" applyFont="1" applyAlignment="1">
      <alignment horizontal="left" wrapText="1" indent="1"/>
    </xf>
    <xf numFmtId="4" fontId="19" fillId="0" borderId="0" xfId="0" applyNumberFormat="1" applyFont="1" applyAlignment="1">
      <alignment wrapText="1"/>
    </xf>
    <xf numFmtId="0" fontId="24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7" zoomScaleNormal="100" zoomScaleSheetLayoutView="100" workbookViewId="0">
      <selection activeCell="A5" sqref="A5:I5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85546875" style="1" customWidth="1"/>
    <col min="7" max="7" width="11" style="1" customWidth="1"/>
    <col min="8" max="8" width="15.140625" style="1" customWidth="1"/>
    <col min="9" max="9" width="31.5703125" style="1" customWidth="1"/>
    <col min="10" max="16384" width="9.140625" style="1"/>
  </cols>
  <sheetData>
    <row r="1" spans="1:9" ht="74.25" customHeight="1" x14ac:dyDescent="0.3">
      <c r="A1" s="118" t="s">
        <v>51</v>
      </c>
      <c r="B1" s="118"/>
      <c r="C1" s="118"/>
      <c r="D1" s="118"/>
      <c r="E1" s="118"/>
      <c r="F1" s="118"/>
      <c r="G1" s="118"/>
      <c r="H1" s="118"/>
      <c r="I1" s="118"/>
    </row>
    <row r="2" spans="1:9" ht="81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65.25" customHeight="1" x14ac:dyDescent="0.3">
      <c r="A3" s="120" t="s">
        <v>54</v>
      </c>
      <c r="B3" s="120"/>
      <c r="C3" s="120"/>
      <c r="D3" s="120"/>
      <c r="E3" s="120"/>
      <c r="F3" s="120"/>
      <c r="G3" s="120"/>
      <c r="H3" s="120"/>
      <c r="I3" s="120"/>
    </row>
    <row r="4" spans="1:9" x14ac:dyDescent="0.3">
      <c r="A4" s="2" t="s">
        <v>53</v>
      </c>
    </row>
    <row r="5" spans="1:9" ht="19.5" thickBot="1" x14ac:dyDescent="0.35">
      <c r="A5" s="97" t="s">
        <v>1</v>
      </c>
      <c r="B5" s="97"/>
      <c r="C5" s="97"/>
      <c r="D5" s="97"/>
      <c r="E5" s="97"/>
      <c r="F5" s="97"/>
      <c r="G5" s="97"/>
      <c r="H5" s="97"/>
      <c r="I5" s="97"/>
    </row>
    <row r="6" spans="1:9" ht="30.75" x14ac:dyDescent="0.3">
      <c r="A6" s="3" t="s">
        <v>2</v>
      </c>
      <c r="B6" s="98" t="s">
        <v>3</v>
      </c>
      <c r="C6" s="99"/>
      <c r="D6" s="99"/>
      <c r="E6" s="99"/>
      <c r="F6" s="99"/>
      <c r="G6" s="99"/>
      <c r="H6" s="100"/>
      <c r="I6" s="4" t="s">
        <v>4</v>
      </c>
    </row>
    <row r="7" spans="1:9" ht="42" customHeight="1" x14ac:dyDescent="0.3">
      <c r="A7" s="5" t="s">
        <v>5</v>
      </c>
      <c r="B7" s="101" t="s">
        <v>55</v>
      </c>
      <c r="C7" s="102"/>
      <c r="D7" s="102"/>
      <c r="E7" s="102"/>
      <c r="F7" s="102"/>
      <c r="G7" s="102"/>
      <c r="H7" s="102"/>
      <c r="I7" s="103"/>
    </row>
    <row r="8" spans="1:9" ht="36" customHeight="1" x14ac:dyDescent="0.3">
      <c r="A8" s="6" t="s">
        <v>6</v>
      </c>
      <c r="B8" s="121" t="s">
        <v>56</v>
      </c>
      <c r="C8" s="122"/>
      <c r="D8" s="122"/>
      <c r="E8" s="122"/>
      <c r="F8" s="122"/>
      <c r="G8" s="122"/>
      <c r="H8" s="122"/>
      <c r="I8" s="123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07" t="s">
        <v>10</v>
      </c>
      <c r="C10" s="108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109" t="s">
        <v>13</v>
      </c>
      <c r="C12" s="110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109" t="s">
        <v>16</v>
      </c>
      <c r="C13" s="110"/>
      <c r="D13" s="110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111" t="s">
        <v>19</v>
      </c>
      <c r="C15" s="112"/>
      <c r="D15" s="112"/>
      <c r="E15" s="112"/>
      <c r="F15" s="112"/>
      <c r="G15" s="112"/>
      <c r="H15" s="113"/>
      <c r="I15" s="41"/>
    </row>
    <row r="16" spans="1:9" ht="42" customHeight="1" x14ac:dyDescent="0.3">
      <c r="A16" s="42" t="s">
        <v>20</v>
      </c>
      <c r="B16" s="114" t="s">
        <v>21</v>
      </c>
      <c r="C16" s="115"/>
      <c r="D16" s="116"/>
      <c r="E16" s="43"/>
      <c r="F16" s="44"/>
      <c r="G16" s="44"/>
      <c r="H16" s="45">
        <f>H17+H18</f>
        <v>23.25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35</v>
      </c>
      <c r="G17" s="52">
        <v>225</v>
      </c>
      <c r="H17" s="18">
        <f>G17/500*F17</f>
        <v>15.75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35</v>
      </c>
      <c r="G18" s="57">
        <v>450</v>
      </c>
      <c r="H18" s="92">
        <f>G18/2100*F18</f>
        <v>7.5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23.25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4</v>
      </c>
      <c r="G20" s="69">
        <v>23</v>
      </c>
      <c r="H20" s="70">
        <f>F20*G20</f>
        <v>92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18955.097472081219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4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75820.389888324877</v>
      </c>
      <c r="I24" s="87"/>
    </row>
    <row r="26" spans="1:9" ht="19.5" hidden="1" thickBot="1" x14ac:dyDescent="0.35">
      <c r="A26" s="97" t="s">
        <v>40</v>
      </c>
      <c r="B26" s="97"/>
      <c r="C26" s="97"/>
      <c r="D26" s="97"/>
      <c r="E26" s="97"/>
      <c r="F26" s="97"/>
      <c r="G26" s="97"/>
      <c r="H26" s="97"/>
      <c r="I26" s="97"/>
    </row>
    <row r="27" spans="1:9" ht="30.75" hidden="1" x14ac:dyDescent="0.3">
      <c r="A27" s="3" t="s">
        <v>2</v>
      </c>
      <c r="B27" s="98" t="s">
        <v>3</v>
      </c>
      <c r="C27" s="99"/>
      <c r="D27" s="99"/>
      <c r="E27" s="99"/>
      <c r="F27" s="99"/>
      <c r="G27" s="99"/>
      <c r="H27" s="100"/>
      <c r="I27" s="4" t="s">
        <v>4</v>
      </c>
    </row>
    <row r="28" spans="1:9" ht="45" hidden="1" customHeight="1" x14ac:dyDescent="0.3">
      <c r="A28" s="5" t="s">
        <v>5</v>
      </c>
      <c r="B28" s="101" t="s">
        <v>41</v>
      </c>
      <c r="C28" s="102"/>
      <c r="D28" s="102"/>
      <c r="E28" s="102"/>
      <c r="F28" s="102"/>
      <c r="G28" s="102"/>
      <c r="H28" s="102"/>
      <c r="I28" s="103"/>
    </row>
    <row r="29" spans="1:9" ht="39" hidden="1" customHeight="1" x14ac:dyDescent="0.3">
      <c r="A29" s="6" t="s">
        <v>6</v>
      </c>
      <c r="B29" s="104" t="s">
        <v>42</v>
      </c>
      <c r="C29" s="105"/>
      <c r="D29" s="105"/>
      <c r="E29" s="105"/>
      <c r="F29" s="105"/>
      <c r="G29" s="105"/>
      <c r="H29" s="105"/>
      <c r="I29" s="106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07" t="s">
        <v>10</v>
      </c>
      <c r="C31" s="108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09" t="s">
        <v>13</v>
      </c>
      <c r="C33" s="110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09" t="s">
        <v>16</v>
      </c>
      <c r="C34" s="110"/>
      <c r="D34" s="110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11" t="s">
        <v>19</v>
      </c>
      <c r="C36" s="112"/>
      <c r="D36" s="112"/>
      <c r="E36" s="112"/>
      <c r="F36" s="112"/>
      <c r="G36" s="112"/>
      <c r="H36" s="113"/>
      <c r="I36" s="41"/>
    </row>
    <row r="37" spans="1:9" ht="30" hidden="1" customHeight="1" x14ac:dyDescent="0.3">
      <c r="A37" s="42" t="s">
        <v>20</v>
      </c>
      <c r="B37" s="114" t="s">
        <v>21</v>
      </c>
      <c r="C37" s="115"/>
      <c r="D37" s="116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17" t="s">
        <v>57</v>
      </c>
      <c r="B47" s="117"/>
      <c r="C47" s="117"/>
      <c r="D47" s="117"/>
      <c r="E47" s="117"/>
      <c r="F47" s="117"/>
      <c r="G47" s="95">
        <f>H24</f>
        <v>75820.389888324877</v>
      </c>
      <c r="H47" s="94" t="s">
        <v>58</v>
      </c>
      <c r="I47" s="93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33:C33"/>
    <mergeCell ref="B34:D34"/>
    <mergeCell ref="B36:H36"/>
    <mergeCell ref="B37:D37"/>
    <mergeCell ref="A47:F47"/>
    <mergeCell ref="A26:I26"/>
    <mergeCell ref="B27:H27"/>
    <mergeCell ref="B28:I28"/>
    <mergeCell ref="B29:I29"/>
    <mergeCell ref="B31:C3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10" zoomScaleNormal="100" zoomScaleSheetLayoutView="100" workbookViewId="0">
      <selection activeCell="H23" sqref="H23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74.25" customHeight="1" x14ac:dyDescent="0.3">
      <c r="A1" s="118" t="s">
        <v>51</v>
      </c>
      <c r="B1" s="118"/>
      <c r="C1" s="118"/>
      <c r="D1" s="118"/>
      <c r="E1" s="118"/>
      <c r="F1" s="118"/>
      <c r="G1" s="118"/>
      <c r="H1" s="118"/>
      <c r="I1" s="118"/>
    </row>
    <row r="2" spans="1:9" ht="81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65.25" customHeight="1" x14ac:dyDescent="0.3">
      <c r="A3" s="120" t="s">
        <v>54</v>
      </c>
      <c r="B3" s="120"/>
      <c r="C3" s="120"/>
      <c r="D3" s="120"/>
      <c r="E3" s="120"/>
      <c r="F3" s="120"/>
      <c r="G3" s="120"/>
      <c r="H3" s="120"/>
      <c r="I3" s="120"/>
    </row>
    <row r="4" spans="1:9" x14ac:dyDescent="0.3">
      <c r="A4" s="2" t="s">
        <v>53</v>
      </c>
    </row>
    <row r="5" spans="1:9" ht="19.5" thickBot="1" x14ac:dyDescent="0.35">
      <c r="A5" s="97" t="s">
        <v>1</v>
      </c>
      <c r="B5" s="97"/>
      <c r="C5" s="97"/>
      <c r="D5" s="97"/>
      <c r="E5" s="97"/>
      <c r="F5" s="97"/>
      <c r="G5" s="97"/>
      <c r="H5" s="97"/>
      <c r="I5" s="97"/>
    </row>
    <row r="6" spans="1:9" ht="30.75" x14ac:dyDescent="0.3">
      <c r="A6" s="3" t="s">
        <v>2</v>
      </c>
      <c r="B6" s="98" t="s">
        <v>3</v>
      </c>
      <c r="C6" s="99"/>
      <c r="D6" s="99"/>
      <c r="E6" s="99"/>
      <c r="F6" s="99"/>
      <c r="G6" s="99"/>
      <c r="H6" s="100"/>
      <c r="I6" s="4" t="s">
        <v>4</v>
      </c>
    </row>
    <row r="7" spans="1:9" ht="42" customHeight="1" x14ac:dyDescent="0.3">
      <c r="A7" s="5" t="s">
        <v>5</v>
      </c>
      <c r="B7" s="101" t="s">
        <v>55</v>
      </c>
      <c r="C7" s="102"/>
      <c r="D7" s="102"/>
      <c r="E7" s="102"/>
      <c r="F7" s="102"/>
      <c r="G7" s="102"/>
      <c r="H7" s="102"/>
      <c r="I7" s="103"/>
    </row>
    <row r="8" spans="1:9" ht="36" customHeight="1" x14ac:dyDescent="0.3">
      <c r="A8" s="6" t="s">
        <v>6</v>
      </c>
      <c r="B8" s="121" t="s">
        <v>56</v>
      </c>
      <c r="C8" s="122"/>
      <c r="D8" s="122"/>
      <c r="E8" s="122"/>
      <c r="F8" s="122"/>
      <c r="G8" s="122"/>
      <c r="H8" s="122"/>
      <c r="I8" s="123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07" t="s">
        <v>10</v>
      </c>
      <c r="C10" s="108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109" t="s">
        <v>13</v>
      </c>
      <c r="C12" s="110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109" t="s">
        <v>16</v>
      </c>
      <c r="C13" s="110"/>
      <c r="D13" s="110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111" t="s">
        <v>19</v>
      </c>
      <c r="C15" s="112"/>
      <c r="D15" s="112"/>
      <c r="E15" s="112"/>
      <c r="F15" s="112"/>
      <c r="G15" s="112"/>
      <c r="H15" s="113"/>
      <c r="I15" s="41"/>
    </row>
    <row r="16" spans="1:9" ht="42" customHeight="1" x14ac:dyDescent="0.3">
      <c r="A16" s="42" t="s">
        <v>20</v>
      </c>
      <c r="B16" s="114" t="s">
        <v>21</v>
      </c>
      <c r="C16" s="115"/>
      <c r="D16" s="116"/>
      <c r="E16" s="43"/>
      <c r="F16" s="44"/>
      <c r="G16" s="44"/>
      <c r="H16" s="45">
        <f>H17+H18</f>
        <v>37.200000000000003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56</v>
      </c>
      <c r="G17" s="52">
        <v>225</v>
      </c>
      <c r="H17" s="18">
        <f>G17/500*F17</f>
        <v>25.2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56</v>
      </c>
      <c r="G18" s="57">
        <v>450</v>
      </c>
      <c r="H18" s="92">
        <f>G18/2100*F18</f>
        <v>12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37.200000000000003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2</v>
      </c>
      <c r="G20" s="69">
        <v>26</v>
      </c>
      <c r="H20" s="70">
        <f>F20*G20</f>
        <v>52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18929.04747208122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1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18929.04747208122</v>
      </c>
      <c r="I24" s="87"/>
    </row>
    <row r="26" spans="1:9" hidden="1" x14ac:dyDescent="0.3">
      <c r="A26" s="97" t="s">
        <v>40</v>
      </c>
      <c r="B26" s="97"/>
      <c r="C26" s="97"/>
      <c r="D26" s="97"/>
      <c r="E26" s="97"/>
      <c r="F26" s="97"/>
      <c r="G26" s="97"/>
      <c r="H26" s="97"/>
      <c r="I26" s="97"/>
    </row>
    <row r="27" spans="1:9" ht="30.75" hidden="1" x14ac:dyDescent="0.3">
      <c r="A27" s="3" t="s">
        <v>2</v>
      </c>
      <c r="B27" s="98" t="s">
        <v>3</v>
      </c>
      <c r="C27" s="99"/>
      <c r="D27" s="99"/>
      <c r="E27" s="99"/>
      <c r="F27" s="99"/>
      <c r="G27" s="99"/>
      <c r="H27" s="100"/>
      <c r="I27" s="4" t="s">
        <v>4</v>
      </c>
    </row>
    <row r="28" spans="1:9" ht="45" hidden="1" customHeight="1" x14ac:dyDescent="0.3">
      <c r="A28" s="5" t="s">
        <v>5</v>
      </c>
      <c r="B28" s="101" t="s">
        <v>41</v>
      </c>
      <c r="C28" s="102"/>
      <c r="D28" s="102"/>
      <c r="E28" s="102"/>
      <c r="F28" s="102"/>
      <c r="G28" s="102"/>
      <c r="H28" s="102"/>
      <c r="I28" s="103"/>
    </row>
    <row r="29" spans="1:9" ht="39" hidden="1" customHeight="1" x14ac:dyDescent="0.3">
      <c r="A29" s="6" t="s">
        <v>6</v>
      </c>
      <c r="B29" s="104" t="s">
        <v>42</v>
      </c>
      <c r="C29" s="105"/>
      <c r="D29" s="105"/>
      <c r="E29" s="105"/>
      <c r="F29" s="105"/>
      <c r="G29" s="105"/>
      <c r="H29" s="105"/>
      <c r="I29" s="106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07" t="s">
        <v>10</v>
      </c>
      <c r="C31" s="108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09" t="s">
        <v>13</v>
      </c>
      <c r="C33" s="110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09" t="s">
        <v>16</v>
      </c>
      <c r="C34" s="110"/>
      <c r="D34" s="110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11" t="s">
        <v>19</v>
      </c>
      <c r="C36" s="112"/>
      <c r="D36" s="112"/>
      <c r="E36" s="112"/>
      <c r="F36" s="112"/>
      <c r="G36" s="112"/>
      <c r="H36" s="113"/>
      <c r="I36" s="41"/>
    </row>
    <row r="37" spans="1:9" ht="30" hidden="1" customHeight="1" x14ac:dyDescent="0.3">
      <c r="A37" s="42" t="s">
        <v>20</v>
      </c>
      <c r="B37" s="114" t="s">
        <v>21</v>
      </c>
      <c r="C37" s="115"/>
      <c r="D37" s="116"/>
      <c r="E37" s="43"/>
      <c r="F37" s="44"/>
      <c r="G37" s="44"/>
      <c r="H37" s="45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17" t="s">
        <v>57</v>
      </c>
      <c r="B47" s="117"/>
      <c r="C47" s="117"/>
      <c r="D47" s="117"/>
      <c r="E47" s="117"/>
      <c r="F47" s="117"/>
      <c r="G47" s="95">
        <f>H24</f>
        <v>18929.04747208122</v>
      </c>
      <c r="H47" s="94" t="s">
        <v>58</v>
      </c>
      <c r="I47" s="93"/>
    </row>
    <row r="48" spans="1:9" x14ac:dyDescent="0.3">
      <c r="C48" s="90"/>
    </row>
  </sheetData>
  <mergeCells count="22">
    <mergeCell ref="A47:F4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34:D34"/>
    <mergeCell ref="B36:H36"/>
    <mergeCell ref="B37:D37"/>
    <mergeCell ref="B33:C33"/>
    <mergeCell ref="A26:I26"/>
    <mergeCell ref="B27:H27"/>
    <mergeCell ref="B28:I28"/>
    <mergeCell ref="B29:I29"/>
    <mergeCell ref="B31:C3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7"/>
  <sheetViews>
    <sheetView zoomScaleNormal="100" zoomScaleSheetLayoutView="100" workbookViewId="0">
      <selection activeCell="M9" sqref="M9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74.25" customHeight="1" x14ac:dyDescent="0.3">
      <c r="A1" s="118" t="s">
        <v>51</v>
      </c>
      <c r="B1" s="118"/>
      <c r="C1" s="118"/>
      <c r="D1" s="118"/>
      <c r="E1" s="118"/>
      <c r="F1" s="118"/>
      <c r="G1" s="118"/>
      <c r="H1" s="118"/>
      <c r="I1" s="118"/>
    </row>
    <row r="2" spans="1:9" ht="81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65.25" customHeight="1" x14ac:dyDescent="0.3">
      <c r="A3" s="120" t="s">
        <v>71</v>
      </c>
      <c r="B3" s="120"/>
      <c r="C3" s="120"/>
      <c r="D3" s="120"/>
      <c r="E3" s="120"/>
      <c r="F3" s="120"/>
      <c r="G3" s="120"/>
      <c r="H3" s="120"/>
      <c r="I3" s="120"/>
    </row>
    <row r="4" spans="1:9" x14ac:dyDescent="0.3">
      <c r="A4" s="2"/>
    </row>
    <row r="5" spans="1:9" ht="19.5" thickBot="1" x14ac:dyDescent="0.35">
      <c r="A5" s="97" t="s">
        <v>1</v>
      </c>
      <c r="B5" s="97"/>
      <c r="C5" s="97"/>
      <c r="D5" s="97"/>
      <c r="E5" s="97"/>
      <c r="F5" s="97"/>
      <c r="G5" s="97"/>
      <c r="H5" s="97"/>
      <c r="I5" s="97"/>
    </row>
    <row r="6" spans="1:9" ht="30.75" x14ac:dyDescent="0.3">
      <c r="A6" s="3" t="s">
        <v>2</v>
      </c>
      <c r="B6" s="98" t="s">
        <v>3</v>
      </c>
      <c r="C6" s="99"/>
      <c r="D6" s="99"/>
      <c r="E6" s="99"/>
      <c r="F6" s="99"/>
      <c r="G6" s="99"/>
      <c r="H6" s="100"/>
      <c r="I6" s="4" t="s">
        <v>4</v>
      </c>
    </row>
    <row r="7" spans="1:9" x14ac:dyDescent="0.3">
      <c r="A7" s="40" t="s">
        <v>5</v>
      </c>
      <c r="B7" s="111" t="s">
        <v>19</v>
      </c>
      <c r="C7" s="112"/>
      <c r="D7" s="112"/>
      <c r="E7" s="112"/>
      <c r="F7" s="112"/>
      <c r="G7" s="112"/>
      <c r="H7" s="113"/>
      <c r="I7" s="41"/>
    </row>
    <row r="8" spans="1:9" ht="42" customHeight="1" x14ac:dyDescent="0.3">
      <c r="A8" s="42" t="s">
        <v>60</v>
      </c>
      <c r="B8" s="114" t="s">
        <v>21</v>
      </c>
      <c r="C8" s="115"/>
      <c r="D8" s="116"/>
      <c r="E8" s="43"/>
      <c r="F8" s="44"/>
      <c r="G8" s="44"/>
      <c r="H8" s="45">
        <f>H9+H10</f>
        <v>76.495200000000011</v>
      </c>
      <c r="I8" s="30" t="s">
        <v>22</v>
      </c>
    </row>
    <row r="9" spans="1:9" ht="29.25" customHeight="1" x14ac:dyDescent="0.3">
      <c r="A9" s="46" t="s">
        <v>61</v>
      </c>
      <c r="B9" s="47" t="s">
        <v>24</v>
      </c>
      <c r="C9" s="48"/>
      <c r="D9" s="49"/>
      <c r="E9" s="50"/>
      <c r="F9" s="51">
        <v>60</v>
      </c>
      <c r="G9" s="52">
        <v>268.73</v>
      </c>
      <c r="H9" s="18">
        <f>G9/250*F9</f>
        <v>64.495200000000011</v>
      </c>
      <c r="I9" s="53" t="s">
        <v>72</v>
      </c>
    </row>
    <row r="10" spans="1:9" ht="28.5" customHeight="1" x14ac:dyDescent="0.3">
      <c r="A10" s="54" t="s">
        <v>62</v>
      </c>
      <c r="B10" s="47" t="s">
        <v>27</v>
      </c>
      <c r="C10" s="48"/>
      <c r="D10" s="49"/>
      <c r="E10" s="55"/>
      <c r="F10" s="56">
        <v>60</v>
      </c>
      <c r="G10" s="57">
        <v>420</v>
      </c>
      <c r="H10" s="92">
        <f>G10/2100*F10</f>
        <v>12</v>
      </c>
      <c r="I10" s="53" t="s">
        <v>70</v>
      </c>
    </row>
    <row r="11" spans="1:9" ht="27.75" customHeight="1" x14ac:dyDescent="0.3">
      <c r="A11" s="65" t="s">
        <v>63</v>
      </c>
      <c r="B11" s="66" t="s">
        <v>31</v>
      </c>
      <c r="C11" s="67"/>
      <c r="D11" s="67"/>
      <c r="E11" s="67"/>
      <c r="F11" s="68">
        <v>2</v>
      </c>
      <c r="G11" s="69">
        <v>28</v>
      </c>
      <c r="H11" s="70">
        <f>F11*G11</f>
        <v>56</v>
      </c>
      <c r="I11" s="71" t="s">
        <v>73</v>
      </c>
    </row>
    <row r="12" spans="1:9" ht="33" customHeight="1" x14ac:dyDescent="0.3">
      <c r="A12" s="74"/>
      <c r="B12" s="75" t="s">
        <v>35</v>
      </c>
      <c r="C12" s="76"/>
      <c r="D12" s="55"/>
      <c r="E12" s="76"/>
      <c r="F12" s="67"/>
      <c r="G12" s="77"/>
      <c r="H12" s="78">
        <v>1</v>
      </c>
      <c r="I12" s="71" t="s">
        <v>64</v>
      </c>
    </row>
    <row r="13" spans="1:9" ht="28.5" customHeight="1" thickBot="1" x14ac:dyDescent="0.35">
      <c r="A13" s="83" t="s">
        <v>39</v>
      </c>
      <c r="B13" s="84"/>
      <c r="C13" s="84"/>
      <c r="D13" s="84"/>
      <c r="E13" s="85"/>
      <c r="F13" s="85"/>
      <c r="G13" s="84"/>
      <c r="H13" s="86">
        <f>H8+H11</f>
        <v>132.49520000000001</v>
      </c>
      <c r="I13" s="87"/>
    </row>
    <row r="15" spans="1:9" hidden="1" x14ac:dyDescent="0.3">
      <c r="A15" s="97" t="s">
        <v>40</v>
      </c>
      <c r="B15" s="97"/>
      <c r="C15" s="97"/>
      <c r="D15" s="97"/>
      <c r="E15" s="97"/>
      <c r="F15" s="97"/>
      <c r="G15" s="97"/>
      <c r="H15" s="97"/>
      <c r="I15" s="97"/>
    </row>
    <row r="16" spans="1:9" ht="30.75" hidden="1" x14ac:dyDescent="0.3">
      <c r="A16" s="3" t="s">
        <v>2</v>
      </c>
      <c r="B16" s="98" t="s">
        <v>3</v>
      </c>
      <c r="C16" s="99"/>
      <c r="D16" s="99"/>
      <c r="E16" s="99"/>
      <c r="F16" s="99"/>
      <c r="G16" s="99"/>
      <c r="H16" s="100"/>
      <c r="I16" s="4" t="s">
        <v>4</v>
      </c>
    </row>
    <row r="17" spans="1:9" ht="45" hidden="1" customHeight="1" x14ac:dyDescent="0.3">
      <c r="A17" s="5" t="s">
        <v>5</v>
      </c>
      <c r="B17" s="101" t="s">
        <v>41</v>
      </c>
      <c r="C17" s="102"/>
      <c r="D17" s="102"/>
      <c r="E17" s="102"/>
      <c r="F17" s="102"/>
      <c r="G17" s="102"/>
      <c r="H17" s="102"/>
      <c r="I17" s="103"/>
    </row>
    <row r="18" spans="1:9" ht="39" hidden="1" customHeight="1" x14ac:dyDescent="0.3">
      <c r="A18" s="6" t="s">
        <v>6</v>
      </c>
      <c r="B18" s="104" t="s">
        <v>42</v>
      </c>
      <c r="C18" s="105"/>
      <c r="D18" s="105"/>
      <c r="E18" s="105"/>
      <c r="F18" s="105"/>
      <c r="G18" s="105"/>
      <c r="H18" s="105"/>
      <c r="I18" s="106"/>
    </row>
    <row r="19" spans="1:9" ht="37.5" hidden="1" customHeight="1" x14ac:dyDescent="0.3">
      <c r="A19" s="7" t="s">
        <v>7</v>
      </c>
      <c r="B19" s="8" t="s">
        <v>8</v>
      </c>
      <c r="C19" s="9"/>
      <c r="D19" s="10"/>
      <c r="E19" s="10"/>
      <c r="F19" s="10"/>
      <c r="G19" s="11"/>
      <c r="H19" s="12">
        <v>59387</v>
      </c>
      <c r="I19" s="13" t="s">
        <v>47</v>
      </c>
    </row>
    <row r="20" spans="1:9" ht="18.75" hidden="1" customHeight="1" x14ac:dyDescent="0.3">
      <c r="A20" s="14" t="s">
        <v>9</v>
      </c>
      <c r="B20" s="107" t="s">
        <v>10</v>
      </c>
      <c r="C20" s="108"/>
      <c r="D20" s="15"/>
      <c r="E20" s="16"/>
      <c r="F20" s="15"/>
      <c r="G20" s="17">
        <v>0.30199999999999999</v>
      </c>
      <c r="H20" s="18">
        <f>+H19*G20</f>
        <v>17934.874</v>
      </c>
      <c r="I20" s="19"/>
    </row>
    <row r="21" spans="1:9" hidden="1" x14ac:dyDescent="0.3">
      <c r="A21" s="20" t="s">
        <v>11</v>
      </c>
      <c r="B21" s="21"/>
      <c r="C21" s="22"/>
      <c r="D21" s="23"/>
      <c r="E21" s="22"/>
      <c r="F21" s="23"/>
      <c r="G21" s="24"/>
      <c r="H21" s="18">
        <f>H19+H20</f>
        <v>77321.873999999996</v>
      </c>
      <c r="I21" s="19"/>
    </row>
    <row r="22" spans="1:9" ht="29.25" hidden="1" customHeight="1" x14ac:dyDescent="0.3">
      <c r="A22" s="25" t="s">
        <v>12</v>
      </c>
      <c r="B22" s="109" t="s">
        <v>13</v>
      </c>
      <c r="C22" s="110"/>
      <c r="D22" s="26"/>
      <c r="E22" s="27"/>
      <c r="F22" s="26"/>
      <c r="G22" s="28">
        <v>1973</v>
      </c>
      <c r="H22" s="29">
        <f>G22/12</f>
        <v>164.41666666666666</v>
      </c>
      <c r="I22" s="53" t="s">
        <v>14</v>
      </c>
    </row>
    <row r="23" spans="1:9" hidden="1" x14ac:dyDescent="0.3">
      <c r="A23" s="31" t="s">
        <v>15</v>
      </c>
      <c r="B23" s="109" t="s">
        <v>16</v>
      </c>
      <c r="C23" s="110"/>
      <c r="D23" s="110"/>
      <c r="E23" s="32"/>
      <c r="F23" s="26"/>
      <c r="G23" s="33"/>
      <c r="H23" s="34">
        <v>5</v>
      </c>
      <c r="I23" s="35"/>
    </row>
    <row r="24" spans="1:9" hidden="1" x14ac:dyDescent="0.3">
      <c r="A24" s="36" t="s">
        <v>17</v>
      </c>
      <c r="B24" s="37"/>
      <c r="C24" s="37"/>
      <c r="D24" s="37"/>
      <c r="E24" s="37"/>
      <c r="F24" s="38"/>
      <c r="G24" s="39"/>
      <c r="H24" s="18">
        <f>H21/H22*H23</f>
        <v>2351.4001216421693</v>
      </c>
      <c r="I24" s="35"/>
    </row>
    <row r="25" spans="1:9" ht="18.75" hidden="1" customHeight="1" x14ac:dyDescent="0.3">
      <c r="A25" s="40" t="s">
        <v>18</v>
      </c>
      <c r="B25" s="111" t="s">
        <v>19</v>
      </c>
      <c r="C25" s="112"/>
      <c r="D25" s="112"/>
      <c r="E25" s="112"/>
      <c r="F25" s="112"/>
      <c r="G25" s="112"/>
      <c r="H25" s="113"/>
      <c r="I25" s="41"/>
    </row>
    <row r="26" spans="1:9" ht="30" hidden="1" customHeight="1" x14ac:dyDescent="0.3">
      <c r="A26" s="42" t="s">
        <v>20</v>
      </c>
      <c r="B26" s="114" t="s">
        <v>21</v>
      </c>
      <c r="C26" s="115"/>
      <c r="D26" s="116"/>
      <c r="E26" s="43"/>
      <c r="F26" s="44"/>
      <c r="G26" s="44"/>
      <c r="H26" s="45">
        <f>H27+H28</f>
        <v>160.5</v>
      </c>
      <c r="I26" s="53" t="s">
        <v>22</v>
      </c>
    </row>
    <row r="27" spans="1:9" hidden="1" x14ac:dyDescent="0.3">
      <c r="A27" s="46" t="s">
        <v>23</v>
      </c>
      <c r="B27" s="47" t="s">
        <v>24</v>
      </c>
      <c r="C27" s="48"/>
      <c r="D27" s="49"/>
      <c r="E27" s="50"/>
      <c r="F27" s="51">
        <v>100</v>
      </c>
      <c r="G27" s="52">
        <v>225</v>
      </c>
      <c r="H27" s="18">
        <f>G27/500*F27</f>
        <v>45</v>
      </c>
      <c r="I27" s="30" t="s">
        <v>43</v>
      </c>
    </row>
    <row r="28" spans="1:9" hidden="1" x14ac:dyDescent="0.3">
      <c r="A28" s="54" t="s">
        <v>26</v>
      </c>
      <c r="B28" s="47" t="s">
        <v>27</v>
      </c>
      <c r="C28" s="48"/>
      <c r="D28" s="49"/>
      <c r="E28" s="55"/>
      <c r="F28" s="56">
        <v>100</v>
      </c>
      <c r="G28" s="57">
        <v>9240</v>
      </c>
      <c r="H28" s="12">
        <f>G28/8000*F28</f>
        <v>115.5</v>
      </c>
      <c r="I28" s="30" t="s">
        <v>28</v>
      </c>
    </row>
    <row r="29" spans="1:9" hidden="1" x14ac:dyDescent="0.3">
      <c r="A29" s="59" t="s">
        <v>29</v>
      </c>
      <c r="B29" s="60"/>
      <c r="C29" s="61"/>
      <c r="D29" s="38"/>
      <c r="E29" s="38"/>
      <c r="F29" s="62"/>
      <c r="G29" s="63"/>
      <c r="H29" s="29">
        <f>H26</f>
        <v>160.5</v>
      </c>
      <c r="I29" s="64"/>
    </row>
    <row r="30" spans="1:9" ht="24.75" hidden="1" x14ac:dyDescent="0.3">
      <c r="A30" s="65" t="s">
        <v>30</v>
      </c>
      <c r="B30" s="66" t="s">
        <v>31</v>
      </c>
      <c r="C30" s="67"/>
      <c r="D30" s="67"/>
      <c r="E30" s="67"/>
      <c r="F30" s="68">
        <v>2</v>
      </c>
      <c r="G30" s="69">
        <v>92.48</v>
      </c>
      <c r="H30" s="70">
        <f>F30*G30</f>
        <v>184.96</v>
      </c>
      <c r="I30" s="88" t="s">
        <v>32</v>
      </c>
    </row>
    <row r="31" spans="1:9" hidden="1" x14ac:dyDescent="0.3">
      <c r="A31" s="72" t="s">
        <v>33</v>
      </c>
      <c r="B31" s="67"/>
      <c r="C31" s="55"/>
      <c r="D31" s="67"/>
      <c r="E31" s="55"/>
      <c r="F31" s="55"/>
      <c r="G31" s="55"/>
      <c r="H31" s="73">
        <f>H24+H29+H30</f>
        <v>2696.8601216421694</v>
      </c>
      <c r="I31" s="58"/>
    </row>
    <row r="32" spans="1:9" ht="21" hidden="1" customHeight="1" x14ac:dyDescent="0.3">
      <c r="A32" s="74" t="s">
        <v>34</v>
      </c>
      <c r="B32" s="75" t="s">
        <v>35</v>
      </c>
      <c r="C32" s="76"/>
      <c r="D32" s="55"/>
      <c r="E32" s="76"/>
      <c r="F32" s="67"/>
      <c r="G32" s="77"/>
      <c r="H32" s="78">
        <v>3</v>
      </c>
      <c r="I32" s="71" t="s">
        <v>44</v>
      </c>
    </row>
    <row r="33" spans="1:9" hidden="1" x14ac:dyDescent="0.3">
      <c r="A33" s="74" t="s">
        <v>36</v>
      </c>
      <c r="B33" s="75" t="s">
        <v>37</v>
      </c>
      <c r="C33" s="67"/>
      <c r="D33" s="79"/>
      <c r="E33" s="80"/>
      <c r="F33" s="55"/>
      <c r="G33" s="81"/>
      <c r="H33" s="78">
        <v>1</v>
      </c>
      <c r="I33" s="82" t="s">
        <v>45</v>
      </c>
    </row>
    <row r="34" spans="1:9" ht="19.5" hidden="1" thickBot="1" x14ac:dyDescent="0.35">
      <c r="A34" s="83" t="s">
        <v>46</v>
      </c>
      <c r="B34" s="84"/>
      <c r="C34" s="84"/>
      <c r="D34" s="89"/>
      <c r="E34" s="85"/>
      <c r="F34" s="85"/>
      <c r="G34" s="84"/>
      <c r="H34" s="86">
        <f>H31*H32*H33</f>
        <v>8090.5803649265081</v>
      </c>
      <c r="I34" s="87"/>
    </row>
    <row r="36" spans="1:9" ht="33.75" customHeight="1" x14ac:dyDescent="0.3">
      <c r="A36" s="117" t="s">
        <v>57</v>
      </c>
      <c r="B36" s="117"/>
      <c r="C36" s="117"/>
      <c r="D36" s="117"/>
      <c r="E36" s="117"/>
      <c r="F36" s="117"/>
      <c r="G36" s="95">
        <f>H13</f>
        <v>132.49520000000001</v>
      </c>
      <c r="H36" s="94" t="s">
        <v>58</v>
      </c>
      <c r="I36" s="93"/>
    </row>
    <row r="37" spans="1:9" x14ac:dyDescent="0.3">
      <c r="C37" s="90"/>
    </row>
  </sheetData>
  <mergeCells count="17">
    <mergeCell ref="B8:D8"/>
    <mergeCell ref="A1:I1"/>
    <mergeCell ref="A2:I2"/>
    <mergeCell ref="A3:I3"/>
    <mergeCell ref="A5:I5"/>
    <mergeCell ref="B6:H6"/>
    <mergeCell ref="B7:H7"/>
    <mergeCell ref="B23:D23"/>
    <mergeCell ref="B25:H25"/>
    <mergeCell ref="B26:D26"/>
    <mergeCell ref="A36:F36"/>
    <mergeCell ref="A15:I15"/>
    <mergeCell ref="B16:H16"/>
    <mergeCell ref="B17:I17"/>
    <mergeCell ref="B18:I18"/>
    <mergeCell ref="B20:C20"/>
    <mergeCell ref="B22:C2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7"/>
  <sheetViews>
    <sheetView tabSelected="1" view="pageBreakPreview" zoomScaleNormal="100" zoomScaleSheetLayoutView="100" workbookViewId="0">
      <selection activeCell="G46" sqref="G46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54" customHeight="1" x14ac:dyDescent="0.3">
      <c r="A1" s="118" t="s">
        <v>51</v>
      </c>
      <c r="B1" s="118"/>
      <c r="C1" s="118"/>
      <c r="D1" s="118"/>
      <c r="E1" s="118"/>
      <c r="F1" s="118"/>
      <c r="G1" s="118"/>
      <c r="H1" s="118"/>
      <c r="I1" s="118"/>
    </row>
    <row r="2" spans="1:9" ht="50.25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84" customHeight="1" x14ac:dyDescent="0.3">
      <c r="A3" s="120" t="s">
        <v>74</v>
      </c>
      <c r="B3" s="120"/>
      <c r="C3" s="120"/>
      <c r="D3" s="120"/>
      <c r="E3" s="120"/>
      <c r="F3" s="120"/>
      <c r="G3" s="120"/>
      <c r="H3" s="120"/>
      <c r="I3" s="120"/>
    </row>
    <row r="4" spans="1:9" ht="19.5" thickBot="1" x14ac:dyDescent="0.35">
      <c r="A4" s="97" t="s">
        <v>67</v>
      </c>
      <c r="B4" s="97"/>
      <c r="C4" s="97"/>
      <c r="D4" s="97"/>
      <c r="E4" s="97"/>
      <c r="F4" s="97"/>
      <c r="G4" s="97"/>
      <c r="H4" s="97"/>
      <c r="I4" s="97"/>
    </row>
    <row r="5" spans="1:9" ht="30.75" x14ac:dyDescent="0.3">
      <c r="A5" s="3" t="s">
        <v>2</v>
      </c>
      <c r="B5" s="98" t="s">
        <v>3</v>
      </c>
      <c r="C5" s="99"/>
      <c r="D5" s="99"/>
      <c r="E5" s="99"/>
      <c r="F5" s="99"/>
      <c r="G5" s="99"/>
      <c r="H5" s="100"/>
      <c r="I5" s="4" t="s">
        <v>4</v>
      </c>
    </row>
    <row r="6" spans="1:9" ht="224.25" customHeight="1" x14ac:dyDescent="0.3">
      <c r="A6" s="5" t="s">
        <v>5</v>
      </c>
      <c r="B6" s="124" t="s">
        <v>75</v>
      </c>
      <c r="C6" s="125"/>
      <c r="D6" s="125"/>
      <c r="E6" s="125"/>
      <c r="F6" s="125"/>
      <c r="G6" s="125"/>
      <c r="H6" s="125"/>
      <c r="I6" s="126"/>
    </row>
    <row r="7" spans="1:9" ht="36" customHeight="1" x14ac:dyDescent="0.3">
      <c r="A7" s="6" t="s">
        <v>6</v>
      </c>
      <c r="B7" s="121" t="s">
        <v>65</v>
      </c>
      <c r="C7" s="122"/>
      <c r="D7" s="122"/>
      <c r="E7" s="122"/>
      <c r="F7" s="122"/>
      <c r="G7" s="122"/>
      <c r="H7" s="122"/>
      <c r="I7" s="123"/>
    </row>
    <row r="8" spans="1:9" ht="40.5" customHeight="1" x14ac:dyDescent="0.3">
      <c r="A8" s="7" t="s">
        <v>7</v>
      </c>
      <c r="B8" s="8" t="s">
        <v>8</v>
      </c>
      <c r="C8" s="9"/>
      <c r="D8" s="10"/>
      <c r="E8" s="10"/>
      <c r="F8" s="10"/>
      <c r="G8" s="11"/>
      <c r="H8" s="96">
        <v>40000</v>
      </c>
      <c r="I8" s="13" t="s">
        <v>76</v>
      </c>
    </row>
    <row r="9" spans="1:9" ht="18" customHeight="1" x14ac:dyDescent="0.3">
      <c r="A9" s="14" t="s">
        <v>9</v>
      </c>
      <c r="B9" s="107" t="s">
        <v>10</v>
      </c>
      <c r="C9" s="108"/>
      <c r="D9" s="15"/>
      <c r="E9" s="16"/>
      <c r="F9" s="15"/>
      <c r="G9" s="17">
        <v>0.30199999999999999</v>
      </c>
      <c r="H9" s="18">
        <f>+H8*G9</f>
        <v>12080</v>
      </c>
      <c r="I9" s="19"/>
    </row>
    <row r="10" spans="1:9" x14ac:dyDescent="0.3">
      <c r="A10" s="20" t="s">
        <v>11</v>
      </c>
      <c r="B10" s="21"/>
      <c r="C10" s="22"/>
      <c r="D10" s="23"/>
      <c r="E10" s="22"/>
      <c r="F10" s="23"/>
      <c r="G10" s="24"/>
      <c r="H10" s="18">
        <f>H8+H9</f>
        <v>52080</v>
      </c>
      <c r="I10" s="19"/>
    </row>
    <row r="11" spans="1:9" ht="29.25" customHeight="1" x14ac:dyDescent="0.3">
      <c r="A11" s="25" t="s">
        <v>12</v>
      </c>
      <c r="B11" s="109" t="s">
        <v>13</v>
      </c>
      <c r="C11" s="110"/>
      <c r="D11" s="26"/>
      <c r="E11" s="27"/>
      <c r="F11" s="26"/>
      <c r="G11" s="28">
        <v>1973</v>
      </c>
      <c r="H11" s="29">
        <f>G11/12</f>
        <v>164.41666666666666</v>
      </c>
      <c r="I11" s="30" t="s">
        <v>77</v>
      </c>
    </row>
    <row r="12" spans="1:9" ht="17.25" customHeight="1" x14ac:dyDescent="0.3">
      <c r="A12" s="31" t="s">
        <v>15</v>
      </c>
      <c r="B12" s="109" t="s">
        <v>16</v>
      </c>
      <c r="C12" s="110"/>
      <c r="D12" s="110"/>
      <c r="E12" s="32"/>
      <c r="F12" s="26"/>
      <c r="G12" s="33"/>
      <c r="H12" s="34">
        <v>3</v>
      </c>
      <c r="I12" s="35"/>
    </row>
    <row r="13" spans="1:9" x14ac:dyDescent="0.3">
      <c r="A13" s="36" t="s">
        <v>17</v>
      </c>
      <c r="B13" s="37"/>
      <c r="C13" s="37"/>
      <c r="D13" s="37"/>
      <c r="E13" s="37"/>
      <c r="F13" s="38"/>
      <c r="G13" s="39"/>
      <c r="H13" s="18">
        <f>H10/H11*H12</f>
        <v>950.26862645717188</v>
      </c>
      <c r="I13" s="35"/>
    </row>
    <row r="14" spans="1:9" x14ac:dyDescent="0.3">
      <c r="A14" s="40" t="s">
        <v>18</v>
      </c>
      <c r="B14" s="111" t="s">
        <v>19</v>
      </c>
      <c r="C14" s="112"/>
      <c r="D14" s="112"/>
      <c r="E14" s="112"/>
      <c r="F14" s="112"/>
      <c r="G14" s="112"/>
      <c r="H14" s="113"/>
      <c r="I14" s="41"/>
    </row>
    <row r="15" spans="1:9" ht="42" customHeight="1" x14ac:dyDescent="0.3">
      <c r="A15" s="42" t="s">
        <v>20</v>
      </c>
      <c r="B15" s="114" t="s">
        <v>21</v>
      </c>
      <c r="C15" s="115"/>
      <c r="D15" s="116"/>
      <c r="E15" s="43"/>
      <c r="F15" s="44"/>
      <c r="G15" s="44"/>
      <c r="H15" s="45">
        <f>H16+H17</f>
        <v>18.2928</v>
      </c>
      <c r="I15" s="30" t="s">
        <v>22</v>
      </c>
    </row>
    <row r="16" spans="1:9" ht="29.25" customHeight="1" x14ac:dyDescent="0.3">
      <c r="A16" s="46" t="s">
        <v>23</v>
      </c>
      <c r="B16" s="47" t="s">
        <v>24</v>
      </c>
      <c r="C16" s="48"/>
      <c r="D16" s="49"/>
      <c r="E16" s="50"/>
      <c r="F16" s="51">
        <v>20</v>
      </c>
      <c r="G16" s="52">
        <v>178.66</v>
      </c>
      <c r="H16" s="18">
        <f>G16/250*F16</f>
        <v>14.2928</v>
      </c>
      <c r="I16" s="53" t="s">
        <v>69</v>
      </c>
    </row>
    <row r="17" spans="1:9" ht="28.5" customHeight="1" x14ac:dyDescent="0.3">
      <c r="A17" s="54" t="s">
        <v>26</v>
      </c>
      <c r="B17" s="47" t="s">
        <v>27</v>
      </c>
      <c r="C17" s="48"/>
      <c r="D17" s="49"/>
      <c r="E17" s="55"/>
      <c r="F17" s="56">
        <v>20</v>
      </c>
      <c r="G17" s="57">
        <v>420</v>
      </c>
      <c r="H17" s="92">
        <f>G17/2100*F17</f>
        <v>4</v>
      </c>
      <c r="I17" s="53" t="s">
        <v>70</v>
      </c>
    </row>
    <row r="18" spans="1:9" x14ac:dyDescent="0.3">
      <c r="A18" s="59" t="s">
        <v>29</v>
      </c>
      <c r="B18" s="60"/>
      <c r="C18" s="61"/>
      <c r="D18" s="38"/>
      <c r="E18" s="38"/>
      <c r="F18" s="62"/>
      <c r="G18" s="63"/>
      <c r="H18" s="29">
        <f>H15</f>
        <v>18.2928</v>
      </c>
      <c r="I18" s="64"/>
    </row>
    <row r="19" spans="1:9" ht="27.75" customHeight="1" x14ac:dyDescent="0.3">
      <c r="A19" s="65" t="s">
        <v>30</v>
      </c>
      <c r="B19" s="66" t="s">
        <v>31</v>
      </c>
      <c r="C19" s="67"/>
      <c r="D19" s="67"/>
      <c r="E19" s="67"/>
      <c r="F19" s="68">
        <v>2</v>
      </c>
      <c r="G19" s="69">
        <v>28</v>
      </c>
      <c r="H19" s="70">
        <f>F19*G19</f>
        <v>56</v>
      </c>
      <c r="I19" s="71" t="s">
        <v>59</v>
      </c>
    </row>
    <row r="20" spans="1:9" ht="21.75" customHeight="1" x14ac:dyDescent="0.3">
      <c r="A20" s="72" t="s">
        <v>33</v>
      </c>
      <c r="B20" s="67"/>
      <c r="C20" s="55"/>
      <c r="D20" s="67"/>
      <c r="E20" s="55"/>
      <c r="F20" s="55"/>
      <c r="G20" s="55"/>
      <c r="H20" s="73">
        <f>H13+H18+H19</f>
        <v>1024.5614264571718</v>
      </c>
      <c r="I20" s="58"/>
    </row>
    <row r="21" spans="1:9" ht="33" customHeight="1" x14ac:dyDescent="0.3">
      <c r="A21" s="74" t="s">
        <v>34</v>
      </c>
      <c r="B21" s="75" t="s">
        <v>35</v>
      </c>
      <c r="C21" s="76"/>
      <c r="D21" s="55"/>
      <c r="E21" s="76"/>
      <c r="F21" s="67"/>
      <c r="G21" s="77"/>
      <c r="H21" s="78">
        <v>4</v>
      </c>
      <c r="I21" s="71" t="s">
        <v>66</v>
      </c>
    </row>
    <row r="22" spans="1:9" ht="24.75" customHeight="1" x14ac:dyDescent="0.3">
      <c r="A22" s="74" t="s">
        <v>36</v>
      </c>
      <c r="B22" s="75" t="s">
        <v>37</v>
      </c>
      <c r="C22" s="67"/>
      <c r="D22" s="79"/>
      <c r="E22" s="80"/>
      <c r="F22" s="55"/>
      <c r="G22" s="81"/>
      <c r="H22" s="78">
        <v>1</v>
      </c>
      <c r="I22" s="82" t="s">
        <v>38</v>
      </c>
    </row>
    <row r="23" spans="1:9" ht="28.5" customHeight="1" thickBot="1" x14ac:dyDescent="0.35">
      <c r="A23" s="83" t="s">
        <v>39</v>
      </c>
      <c r="B23" s="84"/>
      <c r="C23" s="84"/>
      <c r="D23" s="84"/>
      <c r="E23" s="85"/>
      <c r="F23" s="85"/>
      <c r="G23" s="84"/>
      <c r="H23" s="86">
        <f>H20*H21*H22</f>
        <v>4098.2457058286873</v>
      </c>
      <c r="I23" s="87"/>
    </row>
    <row r="25" spans="1:9" hidden="1" x14ac:dyDescent="0.3">
      <c r="A25" s="97" t="s">
        <v>40</v>
      </c>
      <c r="B25" s="97"/>
      <c r="C25" s="97"/>
      <c r="D25" s="97"/>
      <c r="E25" s="97"/>
      <c r="F25" s="97"/>
      <c r="G25" s="97"/>
      <c r="H25" s="97"/>
      <c r="I25" s="97"/>
    </row>
    <row r="26" spans="1:9" ht="30.75" hidden="1" x14ac:dyDescent="0.3">
      <c r="A26" s="3" t="s">
        <v>2</v>
      </c>
      <c r="B26" s="98" t="s">
        <v>3</v>
      </c>
      <c r="C26" s="99"/>
      <c r="D26" s="99"/>
      <c r="E26" s="99"/>
      <c r="F26" s="99"/>
      <c r="G26" s="99"/>
      <c r="H26" s="100"/>
      <c r="I26" s="4" t="s">
        <v>4</v>
      </c>
    </row>
    <row r="27" spans="1:9" ht="45" hidden="1" customHeight="1" x14ac:dyDescent="0.3">
      <c r="A27" s="5" t="s">
        <v>5</v>
      </c>
      <c r="B27" s="101" t="s">
        <v>41</v>
      </c>
      <c r="C27" s="102"/>
      <c r="D27" s="102"/>
      <c r="E27" s="102"/>
      <c r="F27" s="102"/>
      <c r="G27" s="102"/>
      <c r="H27" s="102"/>
      <c r="I27" s="103"/>
    </row>
    <row r="28" spans="1:9" ht="39" hidden="1" customHeight="1" x14ac:dyDescent="0.3">
      <c r="A28" s="6" t="s">
        <v>6</v>
      </c>
      <c r="B28" s="104" t="s">
        <v>42</v>
      </c>
      <c r="C28" s="105"/>
      <c r="D28" s="105"/>
      <c r="E28" s="105"/>
      <c r="F28" s="105"/>
      <c r="G28" s="105"/>
      <c r="H28" s="105"/>
      <c r="I28" s="106"/>
    </row>
    <row r="29" spans="1:9" ht="37.5" hidden="1" customHeight="1" x14ac:dyDescent="0.3">
      <c r="A29" s="7" t="s">
        <v>7</v>
      </c>
      <c r="B29" s="8" t="s">
        <v>8</v>
      </c>
      <c r="C29" s="9"/>
      <c r="D29" s="10"/>
      <c r="E29" s="10"/>
      <c r="F29" s="10"/>
      <c r="G29" s="11"/>
      <c r="H29" s="12">
        <v>59387</v>
      </c>
      <c r="I29" s="13" t="s">
        <v>47</v>
      </c>
    </row>
    <row r="30" spans="1:9" ht="18.75" hidden="1" customHeight="1" x14ac:dyDescent="0.3">
      <c r="A30" s="14" t="s">
        <v>9</v>
      </c>
      <c r="B30" s="107" t="s">
        <v>10</v>
      </c>
      <c r="C30" s="108"/>
      <c r="D30" s="15"/>
      <c r="E30" s="16"/>
      <c r="F30" s="15"/>
      <c r="G30" s="17">
        <v>0.30199999999999999</v>
      </c>
      <c r="H30" s="18">
        <f>+H29*G30</f>
        <v>17934.874</v>
      </c>
      <c r="I30" s="19"/>
    </row>
    <row r="31" spans="1:9" hidden="1" x14ac:dyDescent="0.3">
      <c r="A31" s="20" t="s">
        <v>11</v>
      </c>
      <c r="B31" s="21"/>
      <c r="C31" s="22"/>
      <c r="D31" s="23"/>
      <c r="E31" s="22"/>
      <c r="F31" s="23"/>
      <c r="G31" s="24"/>
      <c r="H31" s="18">
        <f>H29+H30</f>
        <v>77321.873999999996</v>
      </c>
      <c r="I31" s="19"/>
    </row>
    <row r="32" spans="1:9" ht="29.25" hidden="1" customHeight="1" x14ac:dyDescent="0.3">
      <c r="A32" s="25" t="s">
        <v>12</v>
      </c>
      <c r="B32" s="109" t="s">
        <v>13</v>
      </c>
      <c r="C32" s="110"/>
      <c r="D32" s="26"/>
      <c r="E32" s="27"/>
      <c r="F32" s="26"/>
      <c r="G32" s="28">
        <v>1973</v>
      </c>
      <c r="H32" s="29">
        <f>G32/12</f>
        <v>164.41666666666666</v>
      </c>
      <c r="I32" s="53" t="s">
        <v>14</v>
      </c>
    </row>
    <row r="33" spans="1:9" hidden="1" x14ac:dyDescent="0.3">
      <c r="A33" s="31" t="s">
        <v>15</v>
      </c>
      <c r="B33" s="109" t="s">
        <v>16</v>
      </c>
      <c r="C33" s="110"/>
      <c r="D33" s="110"/>
      <c r="E33" s="32"/>
      <c r="F33" s="26"/>
      <c r="G33" s="33"/>
      <c r="H33" s="34">
        <v>5</v>
      </c>
      <c r="I33" s="35"/>
    </row>
    <row r="34" spans="1:9" hidden="1" x14ac:dyDescent="0.3">
      <c r="A34" s="36" t="s">
        <v>17</v>
      </c>
      <c r="B34" s="37"/>
      <c r="C34" s="37"/>
      <c r="D34" s="37"/>
      <c r="E34" s="37"/>
      <c r="F34" s="38"/>
      <c r="G34" s="39"/>
      <c r="H34" s="18">
        <f>H31/H32*H33</f>
        <v>2351.4001216421693</v>
      </c>
      <c r="I34" s="35"/>
    </row>
    <row r="35" spans="1:9" ht="18.75" hidden="1" customHeight="1" x14ac:dyDescent="0.3">
      <c r="A35" s="40" t="s">
        <v>18</v>
      </c>
      <c r="B35" s="111" t="s">
        <v>19</v>
      </c>
      <c r="C35" s="112"/>
      <c r="D35" s="112"/>
      <c r="E35" s="112"/>
      <c r="F35" s="112"/>
      <c r="G35" s="112"/>
      <c r="H35" s="113"/>
      <c r="I35" s="41"/>
    </row>
    <row r="36" spans="1:9" ht="30" hidden="1" customHeight="1" x14ac:dyDescent="0.3">
      <c r="A36" s="42" t="s">
        <v>20</v>
      </c>
      <c r="B36" s="114" t="s">
        <v>21</v>
      </c>
      <c r="C36" s="115"/>
      <c r="D36" s="116"/>
      <c r="E36" s="43"/>
      <c r="F36" s="44"/>
      <c r="G36" s="44"/>
      <c r="H36" s="45">
        <f>H37+H38</f>
        <v>160.5</v>
      </c>
      <c r="I36" s="53" t="s">
        <v>22</v>
      </c>
    </row>
    <row r="37" spans="1:9" hidden="1" x14ac:dyDescent="0.3">
      <c r="A37" s="46" t="s">
        <v>23</v>
      </c>
      <c r="B37" s="47" t="s">
        <v>24</v>
      </c>
      <c r="C37" s="48"/>
      <c r="D37" s="49"/>
      <c r="E37" s="50"/>
      <c r="F37" s="51">
        <v>100</v>
      </c>
      <c r="G37" s="52">
        <v>225</v>
      </c>
      <c r="H37" s="18">
        <f>G37/500*F37</f>
        <v>45</v>
      </c>
      <c r="I37" s="30" t="s">
        <v>43</v>
      </c>
    </row>
    <row r="38" spans="1:9" hidden="1" x14ac:dyDescent="0.3">
      <c r="A38" s="54" t="s">
        <v>26</v>
      </c>
      <c r="B38" s="47" t="s">
        <v>27</v>
      </c>
      <c r="C38" s="48"/>
      <c r="D38" s="49"/>
      <c r="E38" s="55"/>
      <c r="F38" s="56">
        <v>100</v>
      </c>
      <c r="G38" s="57">
        <v>9240</v>
      </c>
      <c r="H38" s="12">
        <f>G38/8000*F38</f>
        <v>115.5</v>
      </c>
      <c r="I38" s="30" t="s">
        <v>28</v>
      </c>
    </row>
    <row r="39" spans="1:9" hidden="1" x14ac:dyDescent="0.3">
      <c r="A39" s="59" t="s">
        <v>29</v>
      </c>
      <c r="B39" s="60"/>
      <c r="C39" s="61"/>
      <c r="D39" s="38"/>
      <c r="E39" s="38"/>
      <c r="F39" s="62"/>
      <c r="G39" s="63"/>
      <c r="H39" s="29">
        <f>H36</f>
        <v>160.5</v>
      </c>
      <c r="I39" s="64"/>
    </row>
    <row r="40" spans="1:9" ht="24.75" hidden="1" x14ac:dyDescent="0.3">
      <c r="A40" s="65" t="s">
        <v>30</v>
      </c>
      <c r="B40" s="66" t="s">
        <v>31</v>
      </c>
      <c r="C40" s="67"/>
      <c r="D40" s="67"/>
      <c r="E40" s="67"/>
      <c r="F40" s="68">
        <v>2</v>
      </c>
      <c r="G40" s="69">
        <v>92.48</v>
      </c>
      <c r="H40" s="70">
        <f>F40*G40</f>
        <v>184.96</v>
      </c>
      <c r="I40" s="88" t="s">
        <v>32</v>
      </c>
    </row>
    <row r="41" spans="1:9" hidden="1" x14ac:dyDescent="0.3">
      <c r="A41" s="72" t="s">
        <v>33</v>
      </c>
      <c r="B41" s="67"/>
      <c r="C41" s="55"/>
      <c r="D41" s="67"/>
      <c r="E41" s="55"/>
      <c r="F41" s="55"/>
      <c r="G41" s="55"/>
      <c r="H41" s="73">
        <f>H34+H39+H40</f>
        <v>2696.8601216421694</v>
      </c>
      <c r="I41" s="58"/>
    </row>
    <row r="42" spans="1:9" ht="21" hidden="1" customHeight="1" x14ac:dyDescent="0.3">
      <c r="A42" s="74" t="s">
        <v>34</v>
      </c>
      <c r="B42" s="75" t="s">
        <v>35</v>
      </c>
      <c r="C42" s="76"/>
      <c r="D42" s="55"/>
      <c r="E42" s="76"/>
      <c r="F42" s="67"/>
      <c r="G42" s="77"/>
      <c r="H42" s="78">
        <v>3</v>
      </c>
      <c r="I42" s="71" t="s">
        <v>44</v>
      </c>
    </row>
    <row r="43" spans="1:9" hidden="1" x14ac:dyDescent="0.3">
      <c r="A43" s="74" t="s">
        <v>36</v>
      </c>
      <c r="B43" s="75" t="s">
        <v>37</v>
      </c>
      <c r="C43" s="67"/>
      <c r="D43" s="79"/>
      <c r="E43" s="80"/>
      <c r="F43" s="55"/>
      <c r="G43" s="81"/>
      <c r="H43" s="78">
        <v>1</v>
      </c>
      <c r="I43" s="82" t="s">
        <v>45</v>
      </c>
    </row>
    <row r="44" spans="1:9" ht="19.5" hidden="1" thickBot="1" x14ac:dyDescent="0.35">
      <c r="A44" s="83" t="s">
        <v>46</v>
      </c>
      <c r="B44" s="84"/>
      <c r="C44" s="84"/>
      <c r="D44" s="89"/>
      <c r="E44" s="85"/>
      <c r="F44" s="85"/>
      <c r="G44" s="84"/>
      <c r="H44" s="86">
        <f>H41*H42*H43</f>
        <v>8090.5803649265081</v>
      </c>
      <c r="I44" s="87"/>
    </row>
    <row r="46" spans="1:9" ht="33.75" customHeight="1" x14ac:dyDescent="0.3">
      <c r="A46" s="117" t="s">
        <v>68</v>
      </c>
      <c r="B46" s="117"/>
      <c r="C46" s="117"/>
      <c r="D46" s="117"/>
      <c r="E46" s="117"/>
      <c r="F46" s="117"/>
      <c r="G46" s="95">
        <f>H23</f>
        <v>4098.2457058286873</v>
      </c>
      <c r="H46" s="94" t="s">
        <v>58</v>
      </c>
      <c r="I46" s="93"/>
    </row>
    <row r="47" spans="1:9" x14ac:dyDescent="0.3">
      <c r="C47" s="90"/>
    </row>
  </sheetData>
  <mergeCells count="22">
    <mergeCell ref="B15:D15"/>
    <mergeCell ref="A1:I1"/>
    <mergeCell ref="A2:I2"/>
    <mergeCell ref="A3:I3"/>
    <mergeCell ref="A4:I4"/>
    <mergeCell ref="B5:H5"/>
    <mergeCell ref="B6:I6"/>
    <mergeCell ref="B7:I7"/>
    <mergeCell ref="B9:C9"/>
    <mergeCell ref="B11:C11"/>
    <mergeCell ref="B12:D12"/>
    <mergeCell ref="B14:H14"/>
    <mergeCell ref="B33:D33"/>
    <mergeCell ref="B35:H35"/>
    <mergeCell ref="B36:D36"/>
    <mergeCell ref="A46:F46"/>
    <mergeCell ref="A25:I25"/>
    <mergeCell ref="B26:H26"/>
    <mergeCell ref="B27:I27"/>
    <mergeCell ref="B28:I28"/>
    <mergeCell ref="B30:C30"/>
    <mergeCell ref="B32:C3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Пример зап.формы</vt:lpstr>
      <vt:lpstr>Пример зап.формы единоврем.)</vt:lpstr>
      <vt:lpstr>Расходы НКО Информационные</vt:lpstr>
      <vt:lpstr>Расходы НКО Содержательные</vt:lpstr>
      <vt:lpstr>'Пример зап.формы'!Область_печати</vt:lpstr>
      <vt:lpstr>'Пример зап.формы единоврем.)'!Область_печати</vt:lpstr>
      <vt:lpstr>'Расходы НКО Информационные'!Область_печати</vt:lpstr>
      <vt:lpstr>'Расходы НКО Содержательные'!Область_печати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Наталья Вандышева</cp:lastModifiedBy>
  <cp:lastPrinted>2020-12-22T11:41:01Z</cp:lastPrinted>
  <dcterms:created xsi:type="dcterms:W3CDTF">2017-09-26T07:45:13Z</dcterms:created>
  <dcterms:modified xsi:type="dcterms:W3CDTF">2022-09-13T11:19:05Z</dcterms:modified>
</cp:coreProperties>
</file>