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8" windowWidth="14808" windowHeight="8016"/>
  </bookViews>
  <sheets>
    <sheet name="Отчет " sheetId="2" r:id="rId1"/>
  </sheets>
  <definedNames>
    <definedName name="_Date_">#REF!</definedName>
    <definedName name="_Otchet_Period_Source__AT_ObjectName">#REF!</definedName>
    <definedName name="_xlnm.Print_Titles" localSheetId="0">'Отчет '!$32:$33</definedName>
  </definedNames>
  <calcPr calcId="114210" fullCalcOnLoad="1"/>
</workbook>
</file>

<file path=xl/calcChain.xml><?xml version="1.0" encoding="utf-8"?>
<calcChain xmlns="http://schemas.openxmlformats.org/spreadsheetml/2006/main">
  <c r="H684" i="2"/>
  <c r="G684"/>
  <c r="H673"/>
  <c r="G673"/>
  <c r="H640"/>
  <c r="G640"/>
  <c r="H638"/>
  <c r="G638"/>
  <c r="H628"/>
  <c r="G628"/>
  <c r="H574"/>
  <c r="H573"/>
  <c r="G574"/>
  <c r="G573"/>
  <c r="I573"/>
  <c r="I574"/>
  <c r="I575"/>
  <c r="H567"/>
  <c r="G567"/>
  <c r="H502"/>
  <c r="H501"/>
  <c r="H459"/>
  <c r="H444"/>
  <c r="G444"/>
  <c r="H436"/>
  <c r="H427"/>
  <c r="H389"/>
  <c r="H388"/>
  <c r="H382"/>
  <c r="H384"/>
  <c r="H386"/>
  <c r="H381"/>
  <c r="G382"/>
  <c r="G384"/>
  <c r="G386"/>
  <c r="G381"/>
  <c r="I386"/>
  <c r="I387"/>
  <c r="H361"/>
  <c r="G361"/>
  <c r="H299"/>
  <c r="H298"/>
  <c r="H302"/>
  <c r="H301"/>
  <c r="H297"/>
  <c r="G299"/>
  <c r="G298"/>
  <c r="G302"/>
  <c r="G301"/>
  <c r="G297"/>
  <c r="I301"/>
  <c r="I302"/>
  <c r="I303"/>
  <c r="G269"/>
  <c r="H269"/>
  <c r="H197"/>
  <c r="H196"/>
  <c r="H147"/>
  <c r="I82"/>
  <c r="I56"/>
  <c r="G527"/>
  <c r="G526"/>
  <c r="G524"/>
  <c r="G523"/>
  <c r="G522"/>
  <c r="G128"/>
  <c r="G124"/>
  <c r="G126"/>
  <c r="G123"/>
  <c r="G122"/>
  <c r="G38"/>
  <c r="G37"/>
  <c r="G42"/>
  <c r="G41"/>
  <c r="G46"/>
  <c r="G48"/>
  <c r="G45"/>
  <c r="G52"/>
  <c r="G54"/>
  <c r="G51"/>
  <c r="G58"/>
  <c r="G57"/>
  <c r="G61"/>
  <c r="G60"/>
  <c r="G64"/>
  <c r="G63"/>
  <c r="G67"/>
  <c r="G66"/>
  <c r="G70"/>
  <c r="G69"/>
  <c r="G73"/>
  <c r="G75"/>
  <c r="G77"/>
  <c r="G72"/>
  <c r="G80"/>
  <c r="G79"/>
  <c r="G84"/>
  <c r="G83"/>
  <c r="G36"/>
  <c r="G101"/>
  <c r="G100"/>
  <c r="G108"/>
  <c r="G107"/>
  <c r="G112"/>
  <c r="G111"/>
  <c r="G115"/>
  <c r="G114"/>
  <c r="G105"/>
  <c r="G104"/>
  <c r="G99"/>
  <c r="G89"/>
  <c r="G91"/>
  <c r="G88"/>
  <c r="G95"/>
  <c r="G97"/>
  <c r="G94"/>
  <c r="G87"/>
  <c r="G119"/>
  <c r="G118"/>
  <c r="G117"/>
  <c r="G35"/>
  <c r="G531"/>
  <c r="G530"/>
  <c r="G534"/>
  <c r="G533"/>
  <c r="G537"/>
  <c r="G536"/>
  <c r="G540"/>
  <c r="G539"/>
  <c r="G529"/>
  <c r="G521"/>
  <c r="G142"/>
  <c r="G141"/>
  <c r="G133"/>
  <c r="G132"/>
  <c r="G136"/>
  <c r="G135"/>
  <c r="G139"/>
  <c r="G138"/>
  <c r="G147"/>
  <c r="G146"/>
  <c r="G148"/>
  <c r="G145"/>
  <c r="G151"/>
  <c r="G150"/>
  <c r="G131"/>
  <c r="G155"/>
  <c r="G154"/>
  <c r="G158"/>
  <c r="G157"/>
  <c r="G161"/>
  <c r="G160"/>
  <c r="G153"/>
  <c r="G168"/>
  <c r="G167"/>
  <c r="G165"/>
  <c r="G164"/>
  <c r="G163"/>
  <c r="G130"/>
  <c r="G172"/>
  <c r="G171"/>
  <c r="G170"/>
  <c r="G230"/>
  <c r="G228"/>
  <c r="G227"/>
  <c r="G233"/>
  <c r="G232"/>
  <c r="G225"/>
  <c r="G224"/>
  <c r="G236"/>
  <c r="G235"/>
  <c r="G223"/>
  <c r="G243"/>
  <c r="G242"/>
  <c r="G240"/>
  <c r="G239"/>
  <c r="G238"/>
  <c r="G222"/>
  <c r="G251"/>
  <c r="G250"/>
  <c r="G255"/>
  <c r="G254"/>
  <c r="G248"/>
  <c r="G247"/>
  <c r="G246"/>
  <c r="G268"/>
  <c r="G270"/>
  <c r="G267"/>
  <c r="G259"/>
  <c r="G258"/>
  <c r="G262"/>
  <c r="G264"/>
  <c r="G261"/>
  <c r="G257"/>
  <c r="G245"/>
  <c r="G283"/>
  <c r="G282"/>
  <c r="G281"/>
  <c r="G275"/>
  <c r="G274"/>
  <c r="G273"/>
  <c r="G279"/>
  <c r="G278"/>
  <c r="G277"/>
  <c r="G290"/>
  <c r="G289"/>
  <c r="G287"/>
  <c r="G286"/>
  <c r="G285"/>
  <c r="G294"/>
  <c r="G293"/>
  <c r="G292"/>
  <c r="G272"/>
  <c r="G306"/>
  <c r="G305"/>
  <c r="G309"/>
  <c r="G308"/>
  <c r="G315"/>
  <c r="G314"/>
  <c r="G322"/>
  <c r="G318"/>
  <c r="G320"/>
  <c r="G317"/>
  <c r="G312"/>
  <c r="G311"/>
  <c r="G304"/>
  <c r="G326"/>
  <c r="G325"/>
  <c r="G329"/>
  <c r="G328"/>
  <c r="G332"/>
  <c r="G331"/>
  <c r="G337"/>
  <c r="G335"/>
  <c r="G334"/>
  <c r="G340"/>
  <c r="G339"/>
  <c r="G343"/>
  <c r="G342"/>
  <c r="G346"/>
  <c r="G345"/>
  <c r="G349"/>
  <c r="G351"/>
  <c r="G348"/>
  <c r="G356"/>
  <c r="G354"/>
  <c r="G353"/>
  <c r="G324"/>
  <c r="G360"/>
  <c r="G362"/>
  <c r="G364"/>
  <c r="G359"/>
  <c r="G358"/>
  <c r="G368"/>
  <c r="G367"/>
  <c r="G371"/>
  <c r="G370"/>
  <c r="G366"/>
  <c r="G296"/>
  <c r="G177"/>
  <c r="G176"/>
  <c r="G180"/>
  <c r="G179"/>
  <c r="G184"/>
  <c r="G183"/>
  <c r="G188"/>
  <c r="G187"/>
  <c r="G191"/>
  <c r="G193"/>
  <c r="G190"/>
  <c r="G197"/>
  <c r="G196"/>
  <c r="G200"/>
  <c r="G199"/>
  <c r="G175"/>
  <c r="G204"/>
  <c r="G203"/>
  <c r="G208"/>
  <c r="G207"/>
  <c r="G212"/>
  <c r="G211"/>
  <c r="G202"/>
  <c r="G216"/>
  <c r="G215"/>
  <c r="G214"/>
  <c r="G221"/>
  <c r="G220"/>
  <c r="G219"/>
  <c r="G218"/>
  <c r="G174"/>
  <c r="G376"/>
  <c r="G375"/>
  <c r="G379"/>
  <c r="G378"/>
  <c r="G389"/>
  <c r="G388"/>
  <c r="G374"/>
  <c r="G395"/>
  <c r="G399"/>
  <c r="G398"/>
  <c r="G391"/>
  <c r="G403"/>
  <c r="G402"/>
  <c r="G401"/>
  <c r="G410"/>
  <c r="G409"/>
  <c r="G407"/>
  <c r="G406"/>
  <c r="G405"/>
  <c r="G414"/>
  <c r="G413"/>
  <c r="G412"/>
  <c r="G418"/>
  <c r="G417"/>
  <c r="G421"/>
  <c r="G420"/>
  <c r="G416"/>
  <c r="G373"/>
  <c r="G427"/>
  <c r="G426"/>
  <c r="G425"/>
  <c r="G429"/>
  <c r="G428"/>
  <c r="G432"/>
  <c r="G431"/>
  <c r="G435"/>
  <c r="G437"/>
  <c r="G434"/>
  <c r="G440"/>
  <c r="G439"/>
  <c r="G443"/>
  <c r="G445"/>
  <c r="G442"/>
  <c r="G424"/>
  <c r="G449"/>
  <c r="G448"/>
  <c r="G447"/>
  <c r="G453"/>
  <c r="G452"/>
  <c r="G451"/>
  <c r="G423"/>
  <c r="G459"/>
  <c r="G458"/>
  <c r="G460"/>
  <c r="G462"/>
  <c r="G457"/>
  <c r="G465"/>
  <c r="G464"/>
  <c r="G468"/>
  <c r="G467"/>
  <c r="G456"/>
  <c r="G472"/>
  <c r="G471"/>
  <c r="G475"/>
  <c r="G474"/>
  <c r="G470"/>
  <c r="G455"/>
  <c r="G480"/>
  <c r="G479"/>
  <c r="G478"/>
  <c r="G484"/>
  <c r="G483"/>
  <c r="G482"/>
  <c r="G477"/>
  <c r="G489"/>
  <c r="G488"/>
  <c r="G495"/>
  <c r="G494"/>
  <c r="G492"/>
  <c r="G491"/>
  <c r="G487"/>
  <c r="G499"/>
  <c r="G498"/>
  <c r="G510"/>
  <c r="G509"/>
  <c r="G505"/>
  <c r="G507"/>
  <c r="G504"/>
  <c r="G502"/>
  <c r="G501"/>
  <c r="G497"/>
  <c r="G486"/>
  <c r="G515"/>
  <c r="G514"/>
  <c r="G513"/>
  <c r="G519"/>
  <c r="G518"/>
  <c r="G517"/>
  <c r="G512"/>
  <c r="G545"/>
  <c r="G544"/>
  <c r="G543"/>
  <c r="G542"/>
  <c r="G550"/>
  <c r="G549"/>
  <c r="G553"/>
  <c r="G552"/>
  <c r="G548"/>
  <c r="G557"/>
  <c r="G556"/>
  <c r="G555"/>
  <c r="G547"/>
  <c r="G561"/>
  <c r="G563"/>
  <c r="G560"/>
  <c r="G566"/>
  <c r="G568"/>
  <c r="G565"/>
  <c r="G571"/>
  <c r="G570"/>
  <c r="G577"/>
  <c r="G576"/>
  <c r="G580"/>
  <c r="G579"/>
  <c r="G583"/>
  <c r="G582"/>
  <c r="G586"/>
  <c r="G585"/>
  <c r="G589"/>
  <c r="G588"/>
  <c r="G559"/>
  <c r="G596"/>
  <c r="G598"/>
  <c r="G595"/>
  <c r="G594"/>
  <c r="G602"/>
  <c r="G601"/>
  <c r="G605"/>
  <c r="G604"/>
  <c r="G616"/>
  <c r="G615"/>
  <c r="G619"/>
  <c r="G618"/>
  <c r="G622"/>
  <c r="G621"/>
  <c r="G608"/>
  <c r="G607"/>
  <c r="G611"/>
  <c r="G613"/>
  <c r="G610"/>
  <c r="G600"/>
  <c r="G627"/>
  <c r="G629"/>
  <c r="G631"/>
  <c r="G626"/>
  <c r="G634"/>
  <c r="G633"/>
  <c r="G637"/>
  <c r="G639"/>
  <c r="G641"/>
  <c r="G636"/>
  <c r="G644"/>
  <c r="G643"/>
  <c r="G647"/>
  <c r="G646"/>
  <c r="G650"/>
  <c r="G649"/>
  <c r="G653"/>
  <c r="G655"/>
  <c r="G657"/>
  <c r="G659"/>
  <c r="G652"/>
  <c r="G662"/>
  <c r="G661"/>
  <c r="G625"/>
  <c r="G668"/>
  <c r="G666"/>
  <c r="G665"/>
  <c r="G664"/>
  <c r="G672"/>
  <c r="G674"/>
  <c r="G671"/>
  <c r="G670"/>
  <c r="G678"/>
  <c r="G680"/>
  <c r="G677"/>
  <c r="G683"/>
  <c r="G685"/>
  <c r="G682"/>
  <c r="G676"/>
  <c r="G689"/>
  <c r="G688"/>
  <c r="G687"/>
  <c r="G692"/>
  <c r="G691"/>
  <c r="G624"/>
  <c r="G700"/>
  <c r="H128"/>
  <c r="H124"/>
  <c r="H126"/>
  <c r="H123"/>
  <c r="H122"/>
  <c r="H38"/>
  <c r="H37"/>
  <c r="H42"/>
  <c r="H41"/>
  <c r="H46"/>
  <c r="H48"/>
  <c r="H45"/>
  <c r="H52"/>
  <c r="H54"/>
  <c r="H51"/>
  <c r="H58"/>
  <c r="H57"/>
  <c r="H61"/>
  <c r="H60"/>
  <c r="H64"/>
  <c r="H63"/>
  <c r="H67"/>
  <c r="H66"/>
  <c r="H70"/>
  <c r="H69"/>
  <c r="H73"/>
  <c r="H77"/>
  <c r="H75"/>
  <c r="H72"/>
  <c r="H80"/>
  <c r="H79"/>
  <c r="H84"/>
  <c r="H83"/>
  <c r="H36"/>
  <c r="H89"/>
  <c r="H91"/>
  <c r="H88"/>
  <c r="H95"/>
  <c r="H97"/>
  <c r="H94"/>
  <c r="H87"/>
  <c r="H101"/>
  <c r="H100"/>
  <c r="H105"/>
  <c r="H104"/>
  <c r="H108"/>
  <c r="H107"/>
  <c r="H112"/>
  <c r="H111"/>
  <c r="H115"/>
  <c r="H114"/>
  <c r="H99"/>
  <c r="H119"/>
  <c r="H118"/>
  <c r="H117"/>
  <c r="H35"/>
  <c r="H136"/>
  <c r="H135"/>
  <c r="H142"/>
  <c r="H141"/>
  <c r="H146"/>
  <c r="H148"/>
  <c r="H145"/>
  <c r="H151"/>
  <c r="H150"/>
  <c r="H133"/>
  <c r="H132"/>
  <c r="H139"/>
  <c r="H138"/>
  <c r="H131"/>
  <c r="H155"/>
  <c r="H154"/>
  <c r="H158"/>
  <c r="H157"/>
  <c r="H161"/>
  <c r="H160"/>
  <c r="H153"/>
  <c r="H165"/>
  <c r="H164"/>
  <c r="H168"/>
  <c r="H167"/>
  <c r="H163"/>
  <c r="H130"/>
  <c r="H172"/>
  <c r="H171"/>
  <c r="H170"/>
  <c r="H177"/>
  <c r="H176"/>
  <c r="H180"/>
  <c r="H179"/>
  <c r="H184"/>
  <c r="H183"/>
  <c r="H188"/>
  <c r="H187"/>
  <c r="H191"/>
  <c r="H193"/>
  <c r="H190"/>
  <c r="H200"/>
  <c r="H199"/>
  <c r="H175"/>
  <c r="H204"/>
  <c r="H203"/>
  <c r="H208"/>
  <c r="H207"/>
  <c r="H212"/>
  <c r="H211"/>
  <c r="H202"/>
  <c r="H216"/>
  <c r="H215"/>
  <c r="H214"/>
  <c r="H220"/>
  <c r="H219"/>
  <c r="H218"/>
  <c r="H174"/>
  <c r="H225"/>
  <c r="H224"/>
  <c r="H228"/>
  <c r="H230"/>
  <c r="H227"/>
  <c r="H236"/>
  <c r="H235"/>
  <c r="H223"/>
  <c r="H240"/>
  <c r="H239"/>
  <c r="H243"/>
  <c r="H242"/>
  <c r="H238"/>
  <c r="H222"/>
  <c r="H251"/>
  <c r="H250"/>
  <c r="H255"/>
  <c r="H254"/>
  <c r="H248"/>
  <c r="H247"/>
  <c r="H246"/>
  <c r="H259"/>
  <c r="H258"/>
  <c r="H262"/>
  <c r="H264"/>
  <c r="H261"/>
  <c r="H268"/>
  <c r="H270"/>
  <c r="H267"/>
  <c r="H257"/>
  <c r="H245"/>
  <c r="H275"/>
  <c r="H274"/>
  <c r="H273"/>
  <c r="H287"/>
  <c r="H286"/>
  <c r="H290"/>
  <c r="H289"/>
  <c r="H285"/>
  <c r="H279"/>
  <c r="H278"/>
  <c r="H277"/>
  <c r="H283"/>
  <c r="H282"/>
  <c r="H281"/>
  <c r="H294"/>
  <c r="H293"/>
  <c r="H292"/>
  <c r="H272"/>
  <c r="H306"/>
  <c r="H305"/>
  <c r="H309"/>
  <c r="H308"/>
  <c r="H315"/>
  <c r="H314"/>
  <c r="H322"/>
  <c r="H318"/>
  <c r="H320"/>
  <c r="H317"/>
  <c r="H312"/>
  <c r="H311"/>
  <c r="H304"/>
  <c r="H326"/>
  <c r="H325"/>
  <c r="H329"/>
  <c r="H328"/>
  <c r="H332"/>
  <c r="H331"/>
  <c r="H337"/>
  <c r="H335"/>
  <c r="H334"/>
  <c r="H340"/>
  <c r="H339"/>
  <c r="H343"/>
  <c r="H342"/>
  <c r="H346"/>
  <c r="H345"/>
  <c r="H349"/>
  <c r="H351"/>
  <c r="H348"/>
  <c r="H356"/>
  <c r="H354"/>
  <c r="H353"/>
  <c r="H324"/>
  <c r="H360"/>
  <c r="H362"/>
  <c r="H364"/>
  <c r="H359"/>
  <c r="H358"/>
  <c r="H368"/>
  <c r="H367"/>
  <c r="H371"/>
  <c r="H370"/>
  <c r="H366"/>
  <c r="H296"/>
  <c r="H376"/>
  <c r="H375"/>
  <c r="H379"/>
  <c r="H378"/>
  <c r="H374"/>
  <c r="H399"/>
  <c r="H398"/>
  <c r="H391"/>
  <c r="H403"/>
  <c r="H402"/>
  <c r="H401"/>
  <c r="H410"/>
  <c r="H409"/>
  <c r="H407"/>
  <c r="H406"/>
  <c r="H405"/>
  <c r="H414"/>
  <c r="H413"/>
  <c r="H412"/>
  <c r="H418"/>
  <c r="H417"/>
  <c r="H421"/>
  <c r="H420"/>
  <c r="H416"/>
  <c r="H373"/>
  <c r="H426"/>
  <c r="H425"/>
  <c r="H429"/>
  <c r="H428"/>
  <c r="H432"/>
  <c r="H431"/>
  <c r="H435"/>
  <c r="H437"/>
  <c r="H434"/>
  <c r="H440"/>
  <c r="H439"/>
  <c r="H443"/>
  <c r="H445"/>
  <c r="H442"/>
  <c r="H424"/>
  <c r="H449"/>
  <c r="H448"/>
  <c r="H447"/>
  <c r="H453"/>
  <c r="H452"/>
  <c r="H451"/>
  <c r="H423"/>
  <c r="H458"/>
  <c r="H460"/>
  <c r="H462"/>
  <c r="H457"/>
  <c r="H465"/>
  <c r="H464"/>
  <c r="H468"/>
  <c r="H467"/>
  <c r="H456"/>
  <c r="H472"/>
  <c r="H471"/>
  <c r="H475"/>
  <c r="H474"/>
  <c r="H470"/>
  <c r="H455"/>
  <c r="H480"/>
  <c r="H479"/>
  <c r="H478"/>
  <c r="H484"/>
  <c r="H483"/>
  <c r="H482"/>
  <c r="H477"/>
  <c r="H489"/>
  <c r="H488"/>
  <c r="H495"/>
  <c r="H494"/>
  <c r="H492"/>
  <c r="H491"/>
  <c r="H487"/>
  <c r="H499"/>
  <c r="H498"/>
  <c r="H510"/>
  <c r="H509"/>
  <c r="H505"/>
  <c r="H507"/>
  <c r="H504"/>
  <c r="H497"/>
  <c r="H486"/>
  <c r="H515"/>
  <c r="H514"/>
  <c r="H513"/>
  <c r="H519"/>
  <c r="H518"/>
  <c r="H517"/>
  <c r="H512"/>
  <c r="H527"/>
  <c r="H526"/>
  <c r="H524"/>
  <c r="H523"/>
  <c r="H522"/>
  <c r="H531"/>
  <c r="H530"/>
  <c r="H534"/>
  <c r="H533"/>
  <c r="H537"/>
  <c r="H536"/>
  <c r="H540"/>
  <c r="H539"/>
  <c r="H529"/>
  <c r="H521"/>
  <c r="H545"/>
  <c r="H544"/>
  <c r="H543"/>
  <c r="H542"/>
  <c r="H550"/>
  <c r="H549"/>
  <c r="H553"/>
  <c r="H552"/>
  <c r="H548"/>
  <c r="H557"/>
  <c r="H556"/>
  <c r="H555"/>
  <c r="H547"/>
  <c r="H561"/>
  <c r="H563"/>
  <c r="H560"/>
  <c r="H566"/>
  <c r="H568"/>
  <c r="H565"/>
  <c r="H571"/>
  <c r="H570"/>
  <c r="H577"/>
  <c r="H576"/>
  <c r="H580"/>
  <c r="H579"/>
  <c r="H583"/>
  <c r="H582"/>
  <c r="H586"/>
  <c r="H585"/>
  <c r="H589"/>
  <c r="H588"/>
  <c r="H559"/>
  <c r="H596"/>
  <c r="H598"/>
  <c r="H595"/>
  <c r="H594"/>
  <c r="H602"/>
  <c r="H601"/>
  <c r="H605"/>
  <c r="H604"/>
  <c r="H616"/>
  <c r="H615"/>
  <c r="H619"/>
  <c r="H618"/>
  <c r="H622"/>
  <c r="H621"/>
  <c r="H608"/>
  <c r="H607"/>
  <c r="H611"/>
  <c r="H613"/>
  <c r="H610"/>
  <c r="H600"/>
  <c r="H627"/>
  <c r="H629"/>
  <c r="H631"/>
  <c r="H626"/>
  <c r="H634"/>
  <c r="H633"/>
  <c r="H637"/>
  <c r="H639"/>
  <c r="H641"/>
  <c r="H636"/>
  <c r="H644"/>
  <c r="H643"/>
  <c r="H647"/>
  <c r="H646"/>
  <c r="H650"/>
  <c r="H649"/>
  <c r="H653"/>
  <c r="H655"/>
  <c r="H657"/>
  <c r="H659"/>
  <c r="H652"/>
  <c r="H662"/>
  <c r="H661"/>
  <c r="H625"/>
  <c r="H668"/>
  <c r="H666"/>
  <c r="H665"/>
  <c r="H664"/>
  <c r="H672"/>
  <c r="H674"/>
  <c r="H671"/>
  <c r="H670"/>
  <c r="H678"/>
  <c r="H680"/>
  <c r="H677"/>
  <c r="H683"/>
  <c r="H685"/>
  <c r="H682"/>
  <c r="H676"/>
  <c r="H689"/>
  <c r="H688"/>
  <c r="H687"/>
  <c r="H693"/>
  <c r="H692"/>
  <c r="H691"/>
  <c r="H624"/>
  <c r="H698"/>
  <c r="H697"/>
  <c r="H696"/>
  <c r="H695"/>
  <c r="H700"/>
  <c r="I491"/>
  <c r="I492"/>
  <c r="I493"/>
  <c r="G8"/>
  <c r="G15"/>
  <c r="G7"/>
  <c r="G22"/>
  <c r="G21"/>
  <c r="G30"/>
  <c r="G701"/>
  <c r="H8"/>
  <c r="H15"/>
  <c r="H7"/>
  <c r="H22"/>
  <c r="H21"/>
  <c r="H30"/>
  <c r="H701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6"/>
  <c r="I577"/>
  <c r="I578"/>
  <c r="I579"/>
  <c r="I580"/>
  <c r="I581"/>
  <c r="I582"/>
  <c r="I583"/>
  <c r="I584"/>
  <c r="I585"/>
  <c r="I586"/>
  <c r="I587"/>
  <c r="I588"/>
  <c r="I589"/>
  <c r="I590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703"/>
  <c r="I704"/>
  <c r="I705"/>
  <c r="G702"/>
  <c r="H702"/>
  <c r="I27"/>
  <c r="I26"/>
  <c r="I25"/>
  <c r="I24"/>
  <c r="I23"/>
  <c r="I18"/>
  <c r="I17"/>
  <c r="I16"/>
  <c r="I14"/>
  <c r="I13"/>
  <c r="I12"/>
  <c r="I11"/>
  <c r="I10"/>
  <c r="I9"/>
  <c r="I702"/>
  <c r="I15"/>
  <c r="I21"/>
  <c r="I8"/>
  <c r="I22"/>
  <c r="G31"/>
  <c r="I7"/>
  <c r="I30"/>
  <c r="H31"/>
  <c r="I31"/>
  <c r="I35"/>
  <c r="I700"/>
</calcChain>
</file>

<file path=xl/sharedStrings.xml><?xml version="1.0" encoding="utf-8"?>
<sst xmlns="http://schemas.openxmlformats.org/spreadsheetml/2006/main" count="739" uniqueCount="329">
  <si>
    <t>Реализация мероприятий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</si>
  <si>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</si>
  <si>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</si>
  <si>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Субсидии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</si>
  <si>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</si>
  <si>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Субсидии на 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</si>
  <si>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Реализация мероприятий в части обеспечения деятельности органов местного самоуправления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</si>
  <si>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</si>
  <si>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</si>
  <si>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</si>
  <si>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на реализацию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</si>
  <si>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</si>
  <si>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</si>
  <si>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</si>
  <si>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</si>
  <si>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</si>
  <si>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</si>
  <si>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</si>
  <si>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</si>
  <si>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</si>
  <si>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</si>
  <si>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Субсидии на софинансирование капитальных вложений в объекты муниципальной собственности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</si>
  <si>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</si>
  <si>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</si>
  <si>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</si>
  <si>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</si>
  <si>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Муниципальные гарантии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</si>
  <si>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</si>
  <si>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</si>
  <si>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</si>
  <si>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</si>
  <si>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на реализацию дополнительных мероприятий, направленных на снижение напряженности на рынке труда,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</si>
  <si>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</si>
  <si>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Расходы на обеспечение функций органов местного самоуправления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</si>
  <si>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Реализация мероприятий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</si>
  <si>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</si>
  <si>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"Обеспечение реализации муниципальной программы"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</si>
  <si>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</si>
  <si>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</si>
  <si>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</si>
  <si>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</si>
  <si>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</si>
  <si>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поддержку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</si>
  <si>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Субвенции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</si>
  <si>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информационное обеспечение общеобразовательных организаций в части доступа к образовательным ресурсам сети Интернет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</si>
  <si>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</si>
  <si>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</si>
  <si>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</si>
  <si>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межбюджетные трансферты на реализацию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</si>
  <si>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на реализацию мероприятий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</si>
  <si>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</si>
  <si>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</si>
  <si>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</si>
  <si>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</si>
  <si>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</si>
  <si>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</si>
  <si>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</si>
  <si>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</si>
  <si>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</si>
  <si>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по организации отдыха и оздоровления детей детей в рамках подпрограммы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</si>
  <si>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</si>
  <si>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</si>
  <si>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</si>
  <si>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"Развитие системы заготовки и переработки дикоросов"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</si>
  <si>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развитие системы заготовки и переработки дикоросов в рамках подпрограммы "Развитие системы заготовки и переработки дикоросов"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</si>
  <si>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</si>
  <si>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</si>
  <si>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</si>
  <si>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</si>
  <si>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</si>
  <si>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</si>
  <si>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</si>
  <si>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</si>
  <si>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</si>
  <si>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Субвенции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</si>
  <si>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Субсидии на софинансирование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</si>
  <si>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Субсидии на возмещение части затрат в связи с предоставлением учителям общеобразовательных организаций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</si>
  <si>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Субвенции на реализацию полномочий, указанных в пунктах 3.1., 3.2.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</si>
  <si>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Предоставление субсидий организациям на реализацию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</si>
  <si>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</si>
  <si>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</si>
  <si>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</si>
  <si>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</si>
  <si>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</si>
  <si>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</si>
  <si>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</si>
  <si>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</si>
  <si>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Субсидии на 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</si>
  <si>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Исполнение на 01.01.2015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</si>
  <si>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</si>
  <si>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</si>
  <si>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</si>
  <si>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</si>
  <si>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</si>
  <si>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</si>
  <si>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(рубли)</t>
  </si>
  <si>
    <t>КБК</t>
  </si>
  <si>
    <t>Уточненный план на 2014 год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</si>
  <si>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</si>
  <si>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</si>
  <si>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</si>
  <si>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</si>
  <si>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</si>
  <si>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</si>
  <si>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</si>
  <si>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</si>
  <si>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</si>
  <si>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</si>
  <si>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</si>
  <si>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</si>
  <si>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</si>
  <si>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</si>
  <si>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</si>
  <si>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</si>
  <si>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</si>
  <si>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</si>
  <si>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</si>
  <si>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на реализацию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</si>
  <si>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</si>
  <si>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некоммерческим организациям (за исключением государственных (муниципальных) учреждений)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</si>
  <si>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</si>
  <si>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</si>
  <si>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</si>
  <si>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</si>
  <si>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</si>
  <si>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</si>
  <si>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</si>
  <si>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</si>
  <si>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</si>
  <si>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</si>
  <si>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</si>
  <si>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на реализацию подпрограммы "Обеспечение реализации муниципальной программы"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</si>
  <si>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</si>
  <si>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</si>
  <si>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</si>
  <si>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</si>
  <si>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</si>
  <si>
    <t>Субсидии на реализацию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</si>
  <si>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</si>
  <si>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</si>
  <si>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</si>
  <si>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поддержку малых форм хозяйствования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</si>
  <si>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</si>
  <si>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</si>
  <si>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</si>
  <si>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</si>
  <si>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Строительство и реконструкция объектов муниципальной собственности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</si>
  <si>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</si>
  <si>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</si>
  <si>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Непрограммные расходы органов местного самоуправления муниципального образования городской округ город Пыть-Ях</t>
  </si>
  <si>
    <t>Обеспечение деятельности муниципальных органов местного самоуправления</t>
  </si>
  <si>
    <t>Расходы на обеспечение деятельности (оказание услуг) муниципальных учреждений</t>
  </si>
  <si>
    <t>Глава муниципального образования</t>
  </si>
  <si>
    <t>Расходы на обеспечение функций органов местного самоуправления</t>
  </si>
  <si>
    <t>Исполнение судебных актов</t>
  </si>
  <si>
    <t>Глава местной  администрации (исполнительно-распорядительного органа муниципального образования)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</si>
  <si>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</si>
  <si>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</si>
  <si>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Прочие мероприятия органов местного самоуправления</t>
  </si>
  <si>
    <t>Выполнение полномочий Думы города Пыть-Ях в сфере наград и почетных званий</t>
  </si>
  <si>
    <t>Публичные нормативные выплаты гражданам несоциального характера</t>
  </si>
  <si>
    <t>Адресная программа по переселению граждан из аварийного жилищного фонда на 2014-2015 годы</t>
  </si>
  <si>
    <t>Обеспечение мероприятий по переселению граждан из аварийного жилищного фонда за счет средств бюджета автономного округа и бюджетов муниципальных образований</t>
  </si>
  <si>
    <t>Субвенции за счет средств федерального бюджета, не отнесенные к государственным программам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</si>
  <si>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</si>
  <si>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Субвенции за счет средств бюджета автономного округа, не отнесенные к государственным программам</t>
  </si>
  <si>
    <t>Субвенции на осуществление полномочий в области оборота этилового спирта, алкогольной и спиртосодержащей продукции за счет средств бюджета автономного округа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</si>
  <si>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</si>
  <si>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Социальное обеспечение и иные выплаты населению</t>
  </si>
  <si>
    <t>Публичные нормативные социальные выплаты гражданам</t>
  </si>
  <si>
    <t>Субсидии на оплату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</si>
  <si>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</si>
  <si>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</si>
  <si>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Расходы на выплаты персоналу государственных (муниципальных) органов</t>
  </si>
  <si>
    <t>Субвенции на организацию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</si>
  <si>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</si>
  <si>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</si>
  <si>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</si>
  <si>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Предоставление субсидий организациям на реализацию  мероприятий в области коммунального хозяйства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</si>
  <si>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</si>
  <si>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на государственную поддержку малого и среднего предпринимательства, включая крестьянские (фермерские) хозяйства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федерального бюджета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</si>
  <si>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</si>
  <si>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</si>
  <si>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</si>
  <si>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</si>
  <si>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</si>
  <si>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</si>
  <si>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</si>
  <si>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</si>
  <si>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</si>
  <si>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</si>
  <si>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</si>
  <si>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</si>
  <si>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</si>
  <si>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Иные межбюджетные трансферты в рамках реализации наказов избирателей депутатам Думы Ханты-Мансийского автономного округа - Югры,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</si>
  <si>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</si>
  <si>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</si>
  <si>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</si>
  <si>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Иные межбюджетные трансферты на реализацию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</si>
  <si>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</si>
  <si>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</si>
  <si>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</si>
  <si>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"Переселение граждан в рамках Соглашения о сотрудничестве между Правительством округа и ЗАО «СИБУР ХОЛДИНГ»"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</si>
  <si>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"Переселение граждан в рамках Соглашения о сотрудничестве между Правительством округа и ЗАО «СИБУР ХОЛДИНГ»"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</si>
  <si>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Бюджетные инвестиции на приобретение объектов недвижимого имущества в рамках подпрограммы "Переселение граждан в рамках Соглашения о сотрудничестве между Правительством округа и ЗАО «СИБУР ХОЛДИНГ»"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</si>
  <si>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</si>
  <si>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</si>
  <si>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 xml:space="preserve">Отчет по исполнению бюджета муниципального образования городской округ город Пыть-Ях на 01.01.2015 года 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</si>
  <si>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</si>
  <si>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</si>
  <si>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</si>
  <si>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</si>
  <si>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</si>
  <si>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</si>
  <si>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</si>
  <si>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</si>
  <si>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</si>
  <si>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</si>
  <si>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Субсидии на 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</si>
  <si>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Субсидии на компенсацию затрат дошкольным организациям, реализующим образовательную программу дошкольного образования, за присмотр и уход за детьми-инвалидами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</si>
  <si>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</si>
  <si>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</si>
  <si>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</si>
  <si>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</si>
  <si>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</si>
  <si>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Иные межбюджетные трансферты на реализацию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</si>
  <si>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</si>
  <si>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</si>
  <si>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</si>
  <si>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</si>
  <si>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</si>
  <si>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</si>
  <si>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</si>
  <si>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</si>
  <si>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Субсидии в целях обеспечения страхования имущества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</si>
  <si>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</si>
  <si>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</si>
  <si>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</si>
  <si>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</si>
  <si>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</si>
  <si>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</si>
  <si>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Строительство и реконструкция объектов муниципальной собственности в рамках ведомственной целевой программы "Благоустройство города Пыть-Ях на 2014-2016 годы"</t>
  </si>
  <si>
    <t>Иные межбюджетные трансферты на реализацию мероприятий  ведомственной целевой программы "Благоустройство города Пыть-Ях на 2014-2016 годы"  за счет средств бюджета автономного округа</t>
  </si>
  <si>
    <t>Субвенции на осуществление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</si>
  <si>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Иные межбюджетные трансферты, не отнесенные к государственным программам</t>
  </si>
  <si>
    <t>Иные межбюджетные трансферты, передаваемые для компенсации дополнительных расходов, возникших в результате решений, принятых органами власти другого уровня</t>
  </si>
  <si>
    <t>Резервные фонды</t>
  </si>
  <si>
    <t>Резервные фонды местных администраций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</si>
  <si>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</si>
  <si>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</si>
  <si>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</si>
  <si>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</si>
  <si>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</si>
  <si>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</si>
  <si>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</si>
  <si>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</si>
  <si>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Предоставление субсидий на возмещение выпадающих доходов организациям, предоставляющим населению услуги бань по тарифам, не обеспечивающим возмещение издержек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</si>
  <si>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</si>
  <si>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</si>
  <si>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</si>
  <si>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</si>
  <si>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</si>
  <si>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</si>
  <si>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</si>
  <si>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</si>
  <si>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</si>
  <si>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</si>
  <si>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</si>
  <si>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</si>
  <si>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</si>
  <si>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государственных функций в области социальной политики</t>
  </si>
  <si>
    <t>Реализация государственной политики занятости населения</t>
  </si>
  <si>
    <t>Мероприятия в области социальной политики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</si>
  <si>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</si>
  <si>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</si>
  <si>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</si>
  <si>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</si>
  <si>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</si>
  <si>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</si>
  <si>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</si>
  <si>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</si>
  <si>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на государственную поддержку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</si>
  <si>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</si>
  <si>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Субсидии на реализацию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</si>
  <si>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</si>
  <si>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</si>
  <si>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</si>
  <si>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</si>
  <si>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</si>
  <si>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</si>
  <si>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</si>
  <si>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</si>
  <si>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</si>
  <si>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</si>
  <si>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св.200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</si>
  <si>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</si>
  <si>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</si>
  <si>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</si>
  <si>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</si>
  <si>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</si>
  <si>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</si>
  <si>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</si>
  <si>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</si>
  <si>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</si>
  <si>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</si>
  <si>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</si>
  <si>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</si>
  <si>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</si>
  <si>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</si>
  <si>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</si>
  <si>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</si>
  <si>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</si>
  <si>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</si>
  <si>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</si>
  <si>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</si>
  <si>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</si>
  <si>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</si>
  <si>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</si>
  <si>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</si>
  <si>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</si>
  <si>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</si>
  <si>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</si>
  <si>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</si>
  <si>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</si>
  <si>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</si>
  <si>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</si>
  <si>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"Повышение энергоэффективности в бюджетной сфере города Пыть-Яха"  муниципальной программы ""Развитие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</si>
  <si>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"Повышение энергоэффективности в бюджетной сфере города Пыть-Яха"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</si>
  <si>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"Обеспечение реализации муниципальной программы"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</si>
</sst>
</file>

<file path=xl/styles.xml><?xml version="1.0" encoding="utf-8"?>
<styleSheet xmlns="http://schemas.openxmlformats.org/spreadsheetml/2006/main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</numFmts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2">
    <xf numFmtId="0" fontId="0" fillId="0" borderId="0" xfId="0"/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wrapText="1"/>
      <protection hidden="1"/>
    </xf>
    <xf numFmtId="1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wrapText="1"/>
      <protection hidden="1"/>
    </xf>
    <xf numFmtId="4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4" applyFont="1" applyFill="1"/>
    <xf numFmtId="0" fontId="6" fillId="0" borderId="0" xfId="4" applyFont="1" applyFill="1" applyAlignment="1">
      <alignment horizontal="center" wrapText="1"/>
    </xf>
    <xf numFmtId="0" fontId="5" fillId="0" borderId="0" xfId="4" applyFont="1" applyFill="1" applyAlignment="1">
      <alignment horizontal="center" vertical="center"/>
    </xf>
    <xf numFmtId="0" fontId="3" fillId="0" borderId="0" xfId="4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5" applyNumberFormat="1" applyFont="1" applyFill="1" applyBorder="1" applyAlignment="1">
      <alignment horizontal="center" vertical="center" wrapText="1"/>
    </xf>
    <xf numFmtId="0" fontId="6" fillId="0" borderId="0" xfId="4" applyFont="1" applyFill="1"/>
    <xf numFmtId="0" fontId="5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5" applyNumberFormat="1" applyFont="1" applyFill="1" applyBorder="1" applyAlignment="1">
      <alignment horizontal="right" vertical="center" wrapText="1"/>
    </xf>
    <xf numFmtId="2" fontId="5" fillId="0" borderId="1" xfId="4" applyNumberFormat="1" applyFont="1" applyFill="1" applyBorder="1" applyAlignment="1">
      <alignment horizontal="right"/>
    </xf>
    <xf numFmtId="4" fontId="5" fillId="0" borderId="1" xfId="5" applyNumberFormat="1" applyFont="1" applyFill="1" applyBorder="1" applyAlignment="1">
      <alignment horizontal="right" wrapText="1"/>
    </xf>
    <xf numFmtId="0" fontId="6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4" applyNumberFormat="1" applyFont="1" applyFill="1" applyBorder="1" applyAlignment="1">
      <alignment horizontal="right"/>
    </xf>
    <xf numFmtId="49" fontId="5" fillId="0" borderId="1" xfId="5" applyNumberFormat="1" applyFont="1" applyFill="1" applyBorder="1" applyAlignment="1" applyProtection="1">
      <alignment horizontal="left" wrapText="1"/>
      <protection hidden="1"/>
    </xf>
    <xf numFmtId="4" fontId="6" fillId="0" borderId="1" xfId="4" applyNumberFormat="1" applyFont="1" applyFill="1" applyBorder="1"/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4" applyNumberFormat="1" applyFont="1" applyFill="1" applyBorder="1"/>
    <xf numFmtId="0" fontId="5" fillId="0" borderId="1" xfId="4" applyFont="1" applyFill="1" applyBorder="1"/>
    <xf numFmtId="0" fontId="5" fillId="0" borderId="1" xfId="0" applyFont="1" applyFill="1" applyBorder="1" applyAlignment="1">
      <alignment horizontal="left"/>
    </xf>
    <xf numFmtId="2" fontId="5" fillId="0" borderId="1" xfId="4" applyNumberFormat="1" applyFont="1" applyFill="1" applyBorder="1" applyAlignment="1">
      <alignment horizontal="right" wrapText="1"/>
    </xf>
    <xf numFmtId="0" fontId="5" fillId="0" borderId="1" xfId="5" applyNumberFormat="1" applyFont="1" applyFill="1" applyBorder="1" applyAlignment="1" applyProtection="1">
      <alignment horizontal="left" vertical="top" wrapText="1"/>
      <protection hidden="1"/>
    </xf>
    <xf numFmtId="165" fontId="14" fillId="0" borderId="1" xfId="4" applyNumberFormat="1" applyFont="1" applyFill="1" applyBorder="1" applyAlignment="1" applyProtection="1">
      <alignment wrapText="1"/>
      <protection hidden="1"/>
    </xf>
    <xf numFmtId="164" fontId="14" fillId="0" borderId="2" xfId="4" applyNumberFormat="1" applyFont="1" applyFill="1" applyBorder="1" applyAlignment="1" applyProtection="1">
      <alignment horizontal="center" vertical="center" wrapText="1"/>
      <protection hidden="1"/>
    </xf>
    <xf numFmtId="1" fontId="14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14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14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14" fillId="0" borderId="1" xfId="0" applyFont="1" applyFill="1" applyBorder="1" applyAlignment="1">
      <alignment wrapText="1"/>
    </xf>
    <xf numFmtId="0" fontId="0" fillId="0" borderId="0" xfId="0" applyFill="1"/>
    <xf numFmtId="0" fontId="13" fillId="0" borderId="0" xfId="0" applyFont="1" applyFill="1"/>
    <xf numFmtId="165" fontId="5" fillId="0" borderId="1" xfId="6" applyNumberFormat="1" applyFont="1" applyFill="1" applyBorder="1" applyAlignment="1">
      <alignment horizontal="center"/>
    </xf>
    <xf numFmtId="0" fontId="5" fillId="0" borderId="1" xfId="6" applyNumberFormat="1" applyFont="1" applyFill="1" applyBorder="1" applyAlignment="1">
      <alignment horizontal="left" vertical="center" wrapText="1"/>
    </xf>
    <xf numFmtId="0" fontId="5" fillId="0" borderId="0" xfId="6" applyFont="1" applyFill="1"/>
    <xf numFmtId="0" fontId="3" fillId="0" borderId="1" xfId="6" applyNumberFormat="1" applyFont="1" applyFill="1" applyBorder="1" applyAlignment="1">
      <alignment horizontal="left" vertical="center" wrapText="1"/>
    </xf>
    <xf numFmtId="165" fontId="3" fillId="0" borderId="1" xfId="6" applyNumberFormat="1" applyFont="1" applyFill="1" applyBorder="1" applyAlignment="1">
      <alignment horizontal="center"/>
    </xf>
    <xf numFmtId="4" fontId="3" fillId="0" borderId="1" xfId="6" applyNumberFormat="1" applyFont="1" applyFill="1" applyBorder="1" applyAlignment="1">
      <alignment horizontal="right" wrapText="1"/>
    </xf>
    <xf numFmtId="0" fontId="12" fillId="0" borderId="0" xfId="0" applyFont="1" applyFill="1"/>
    <xf numFmtId="4" fontId="6" fillId="0" borderId="0" xfId="4" applyNumberFormat="1" applyFont="1" applyFill="1" applyAlignment="1">
      <alignment horizontal="center" wrapText="1"/>
    </xf>
    <xf numFmtId="4" fontId="5" fillId="0" borderId="0" xfId="4" applyNumberFormat="1" applyFont="1" applyFill="1"/>
    <xf numFmtId="4" fontId="3" fillId="0" borderId="1" xfId="6" applyNumberFormat="1" applyFont="1" applyFill="1" applyBorder="1" applyAlignment="1">
      <alignment horizontal="right"/>
    </xf>
    <xf numFmtId="0" fontId="5" fillId="0" borderId="2" xfId="4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5" fillId="0" borderId="5" xfId="4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2" xfId="4" applyNumberFormat="1" applyFont="1" applyFill="1" applyBorder="1" applyAlignment="1" applyProtection="1">
      <alignment horizontal="left" vertical="center" wrapText="1"/>
      <protection hidden="1"/>
    </xf>
    <xf numFmtId="0" fontId="14" fillId="0" borderId="3" xfId="4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4" applyFont="1" applyFill="1" applyAlignment="1">
      <alignment horizontal="center" wrapText="1"/>
    </xf>
    <xf numFmtId="0" fontId="5" fillId="0" borderId="6" xfId="6" applyNumberFormat="1" applyFont="1" applyFill="1" applyBorder="1" applyAlignment="1">
      <alignment horizontal="center"/>
    </xf>
    <xf numFmtId="0" fontId="5" fillId="0" borderId="5" xfId="6" applyNumberFormat="1" applyFont="1" applyFill="1" applyBorder="1" applyAlignment="1">
      <alignment horizontal="center"/>
    </xf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4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5" applyNumberFormat="1" applyFont="1" applyFill="1" applyBorder="1" applyAlignment="1" applyProtection="1">
      <alignment horizontal="center" wrapText="1"/>
      <protection hidden="1"/>
    </xf>
    <xf numFmtId="0" fontId="5" fillId="0" borderId="1" xfId="4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4" xfId="6" applyNumberFormat="1" applyFont="1" applyFill="1" applyBorder="1" applyAlignment="1">
      <alignment horizontal="center"/>
    </xf>
    <xf numFmtId="40" fontId="14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/>
    <xf numFmtId="0" fontId="5" fillId="0" borderId="5" xfId="4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_tmp" xfId="4"/>
    <cellStyle name="Обычный_Tmp2" xfId="5"/>
    <cellStyle name="Обычный_Исполнение бюджета на 01.10.2014" xfId="6"/>
    <cellStyle name="Стиль 1" xfId="7"/>
    <cellStyle name="Тысячи [0]_Лист1" xfId="8"/>
    <cellStyle name="Тысячи_Лист1" xfId="9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05"/>
  <sheetViews>
    <sheetView tabSelected="1" topLeftCell="B679" workbookViewId="0">
      <selection activeCell="B688" sqref="B688"/>
    </sheetView>
  </sheetViews>
  <sheetFormatPr defaultRowHeight="14.4"/>
  <cols>
    <col min="1" max="1" width="2.6640625" customWidth="1"/>
    <col min="2" max="2" width="81.88671875" customWidth="1"/>
    <col min="3" max="3" width="6.109375" customWidth="1"/>
    <col min="4" max="4" width="4.33203125" customWidth="1"/>
    <col min="5" max="5" width="11.44140625" customWidth="1"/>
    <col min="6" max="6" width="9.6640625" customWidth="1"/>
    <col min="7" max="7" width="26.77734375" style="40" customWidth="1"/>
    <col min="8" max="8" width="24.21875" style="40" customWidth="1"/>
    <col min="9" max="9" width="14" customWidth="1"/>
  </cols>
  <sheetData>
    <row r="1" spans="2:9" s="12" customFormat="1" ht="54" customHeight="1">
      <c r="B1" s="61" t="s">
        <v>207</v>
      </c>
      <c r="C1" s="61"/>
      <c r="D1" s="61"/>
      <c r="E1" s="61"/>
      <c r="F1" s="61"/>
      <c r="G1" s="61"/>
      <c r="H1" s="61"/>
      <c r="I1" s="61"/>
    </row>
    <row r="2" spans="2:9" s="12" customFormat="1" ht="16.8">
      <c r="B2" s="13"/>
      <c r="C2" s="13"/>
      <c r="D2" s="13"/>
      <c r="E2" s="13"/>
      <c r="F2" s="13"/>
      <c r="G2" s="49"/>
      <c r="H2" s="49"/>
    </row>
    <row r="3" spans="2:9" s="12" customFormat="1" ht="16.8">
      <c r="C3" s="14"/>
      <c r="D3" s="14"/>
      <c r="E3" s="14"/>
      <c r="F3" s="14"/>
      <c r="G3" s="50"/>
      <c r="H3" s="50"/>
      <c r="I3" s="15" t="s">
        <v>95</v>
      </c>
    </row>
    <row r="4" spans="2:9" s="12" customFormat="1" ht="78">
      <c r="B4" s="16" t="s">
        <v>213</v>
      </c>
      <c r="C4" s="56" t="s">
        <v>96</v>
      </c>
      <c r="D4" s="57"/>
      <c r="E4" s="57"/>
      <c r="F4" s="57"/>
      <c r="G4" s="10" t="s">
        <v>97</v>
      </c>
      <c r="H4" s="10" t="s">
        <v>88</v>
      </c>
      <c r="I4" s="10" t="s">
        <v>94</v>
      </c>
    </row>
    <row r="5" spans="2:9" s="12" customFormat="1" ht="16.8">
      <c r="B5" s="16">
        <v>1</v>
      </c>
      <c r="C5" s="56">
        <v>2</v>
      </c>
      <c r="D5" s="57"/>
      <c r="E5" s="57"/>
      <c r="F5" s="57"/>
      <c r="G5" s="17">
        <v>4</v>
      </c>
      <c r="H5" s="17">
        <v>5</v>
      </c>
      <c r="I5" s="29"/>
    </row>
    <row r="6" spans="2:9" s="18" customFormat="1" ht="16.8">
      <c r="B6" s="69" t="s">
        <v>98</v>
      </c>
      <c r="C6" s="69"/>
      <c r="D6" s="69"/>
      <c r="E6" s="69"/>
      <c r="F6" s="69"/>
      <c r="G6" s="69"/>
      <c r="H6" s="69"/>
      <c r="I6" s="69"/>
    </row>
    <row r="7" spans="2:9" s="18" customFormat="1" ht="16.8">
      <c r="B7" s="30" t="s">
        <v>99</v>
      </c>
      <c r="C7" s="56" t="s">
        <v>100</v>
      </c>
      <c r="D7" s="57"/>
      <c r="E7" s="57"/>
      <c r="F7" s="57"/>
      <c r="G7" s="20">
        <f>SUM(G8+G15)</f>
        <v>1155270694.29</v>
      </c>
      <c r="H7" s="20">
        <f>SUM(H8+H15)</f>
        <v>1139789575.9299998</v>
      </c>
      <c r="I7" s="21">
        <f>H7/G7*100</f>
        <v>98.659957494246456</v>
      </c>
    </row>
    <row r="8" spans="2:9" s="18" customFormat="1" ht="16.8">
      <c r="B8" s="30" t="s">
        <v>101</v>
      </c>
      <c r="C8" s="56"/>
      <c r="D8" s="57"/>
      <c r="E8" s="57"/>
      <c r="F8" s="57"/>
      <c r="G8" s="20">
        <f>SUM(G9:G14)</f>
        <v>914303553.63</v>
      </c>
      <c r="H8" s="20">
        <f>SUM(H9:H14)</f>
        <v>891739870.17999995</v>
      </c>
      <c r="I8" s="21">
        <f t="shared" ref="I8:I18" si="0">H8/G8*100</f>
        <v>97.532145274901652</v>
      </c>
    </row>
    <row r="9" spans="2:9" s="12" customFormat="1" ht="16.8">
      <c r="B9" s="19" t="s">
        <v>102</v>
      </c>
      <c r="C9" s="56" t="s">
        <v>103</v>
      </c>
      <c r="D9" s="57"/>
      <c r="E9" s="57"/>
      <c r="F9" s="57"/>
      <c r="G9" s="20">
        <v>719952200</v>
      </c>
      <c r="H9" s="20">
        <v>700805271.96000004</v>
      </c>
      <c r="I9" s="21">
        <f t="shared" si="0"/>
        <v>97.340527879489784</v>
      </c>
    </row>
    <row r="10" spans="2:9" s="12" customFormat="1" ht="33.6">
      <c r="B10" s="19" t="s">
        <v>104</v>
      </c>
      <c r="C10" s="70" t="s">
        <v>105</v>
      </c>
      <c r="D10" s="70"/>
      <c r="E10" s="70"/>
      <c r="F10" s="70"/>
      <c r="G10" s="22">
        <v>9427400</v>
      </c>
      <c r="H10" s="22">
        <v>7744487.1600000001</v>
      </c>
      <c r="I10" s="21">
        <f t="shared" si="0"/>
        <v>82.14870653626663</v>
      </c>
    </row>
    <row r="11" spans="2:9" s="12" customFormat="1" ht="16.8">
      <c r="B11" s="19" t="s">
        <v>106</v>
      </c>
      <c r="C11" s="56" t="s">
        <v>107</v>
      </c>
      <c r="D11" s="57"/>
      <c r="E11" s="57"/>
      <c r="F11" s="57"/>
      <c r="G11" s="20">
        <v>109164320</v>
      </c>
      <c r="H11" s="20">
        <v>107410916.89</v>
      </c>
      <c r="I11" s="21">
        <f t="shared" si="0"/>
        <v>98.393794684930029</v>
      </c>
    </row>
    <row r="12" spans="2:9" s="12" customFormat="1" ht="16.8">
      <c r="B12" s="19" t="s">
        <v>108</v>
      </c>
      <c r="C12" s="56" t="s">
        <v>109</v>
      </c>
      <c r="D12" s="57"/>
      <c r="E12" s="57"/>
      <c r="F12" s="57"/>
      <c r="G12" s="20">
        <v>69512900</v>
      </c>
      <c r="H12" s="20">
        <v>69523362.569999993</v>
      </c>
      <c r="I12" s="21">
        <f t="shared" si="0"/>
        <v>100.01505126386611</v>
      </c>
    </row>
    <row r="13" spans="2:9" s="12" customFormat="1" ht="16.8">
      <c r="B13" s="19" t="s">
        <v>110</v>
      </c>
      <c r="C13" s="56" t="s">
        <v>111</v>
      </c>
      <c r="D13" s="57"/>
      <c r="E13" s="57"/>
      <c r="F13" s="57"/>
      <c r="G13" s="20">
        <v>6243000</v>
      </c>
      <c r="H13" s="20">
        <v>6252097.9699999997</v>
      </c>
      <c r="I13" s="21">
        <f t="shared" si="0"/>
        <v>100.14573073842703</v>
      </c>
    </row>
    <row r="14" spans="2:9" s="12" customFormat="1" ht="33.6">
      <c r="B14" s="19" t="s">
        <v>112</v>
      </c>
      <c r="C14" s="71" t="s">
        <v>113</v>
      </c>
      <c r="D14" s="72"/>
      <c r="E14" s="72"/>
      <c r="F14" s="72"/>
      <c r="G14" s="22">
        <v>3733.63</v>
      </c>
      <c r="H14" s="22">
        <v>3733.63</v>
      </c>
      <c r="I14" s="21">
        <f t="shared" si="0"/>
        <v>100</v>
      </c>
    </row>
    <row r="15" spans="2:9" s="18" customFormat="1" ht="16.8">
      <c r="B15" s="30" t="s">
        <v>114</v>
      </c>
      <c r="C15" s="56"/>
      <c r="D15" s="57"/>
      <c r="E15" s="57"/>
      <c r="F15" s="57"/>
      <c r="G15" s="20">
        <f>SUM(G16:G20)</f>
        <v>240967140.66</v>
      </c>
      <c r="H15" s="20">
        <f>SUM(H16:H20)</f>
        <v>248049705.75</v>
      </c>
      <c r="I15" s="21">
        <f t="shared" si="0"/>
        <v>102.93922443973113</v>
      </c>
    </row>
    <row r="16" spans="2:9" s="12" customFormat="1" ht="33.6">
      <c r="B16" s="19" t="s">
        <v>286</v>
      </c>
      <c r="C16" s="78" t="s">
        <v>287</v>
      </c>
      <c r="D16" s="79"/>
      <c r="E16" s="79"/>
      <c r="F16" s="79"/>
      <c r="G16" s="22">
        <v>191417728.93000001</v>
      </c>
      <c r="H16" s="22">
        <v>196137081.93000001</v>
      </c>
      <c r="I16" s="21">
        <f t="shared" si="0"/>
        <v>102.4654733009218</v>
      </c>
    </row>
    <row r="17" spans="2:13" s="12" customFormat="1" ht="16.8">
      <c r="B17" s="19" t="s">
        <v>288</v>
      </c>
      <c r="C17" s="54" t="s">
        <v>289</v>
      </c>
      <c r="D17" s="55"/>
      <c r="E17" s="55"/>
      <c r="F17" s="55"/>
      <c r="G17" s="20">
        <v>1649999.92</v>
      </c>
      <c r="H17" s="20">
        <v>2123081.88</v>
      </c>
      <c r="I17" s="21">
        <f t="shared" si="0"/>
        <v>128.67163532953384</v>
      </c>
    </row>
    <row r="18" spans="2:13" s="12" customFormat="1" ht="16.8">
      <c r="B18" s="19" t="s">
        <v>290</v>
      </c>
      <c r="C18" s="54" t="s">
        <v>291</v>
      </c>
      <c r="D18" s="55"/>
      <c r="E18" s="55"/>
      <c r="F18" s="55"/>
      <c r="G18" s="20">
        <v>29540000</v>
      </c>
      <c r="H18" s="20">
        <v>31348986.579999998</v>
      </c>
      <c r="I18" s="21">
        <f t="shared" si="0"/>
        <v>106.12385436696006</v>
      </c>
    </row>
    <row r="19" spans="2:13" s="12" customFormat="1" ht="16.8">
      <c r="B19" s="19" t="s">
        <v>292</v>
      </c>
      <c r="C19" s="54" t="s">
        <v>293</v>
      </c>
      <c r="D19" s="55"/>
      <c r="E19" s="55"/>
      <c r="F19" s="55"/>
      <c r="G19" s="20">
        <v>12078376.83</v>
      </c>
      <c r="H19" s="20">
        <v>12114588.74</v>
      </c>
      <c r="I19" s="21" t="s">
        <v>294</v>
      </c>
    </row>
    <row r="20" spans="2:13" s="12" customFormat="1" ht="16.8">
      <c r="B20" s="19" t="s">
        <v>295</v>
      </c>
      <c r="C20" s="54" t="s">
        <v>296</v>
      </c>
      <c r="D20" s="55"/>
      <c r="E20" s="55"/>
      <c r="F20" s="55"/>
      <c r="G20" s="20">
        <v>6281034.9800000004</v>
      </c>
      <c r="H20" s="20">
        <v>6325966.6200000001</v>
      </c>
      <c r="I20" s="21" t="s">
        <v>294</v>
      </c>
    </row>
    <row r="21" spans="2:13" s="18" customFormat="1" ht="16.8">
      <c r="B21" s="30" t="s">
        <v>297</v>
      </c>
      <c r="C21" s="54" t="s">
        <v>298</v>
      </c>
      <c r="D21" s="55"/>
      <c r="E21" s="55"/>
      <c r="F21" s="55"/>
      <c r="G21" s="20">
        <f>SUM(G22+G27+G28+G29)</f>
        <v>1717993182.0899999</v>
      </c>
      <c r="H21" s="20">
        <f>SUM(H22+H27+H28+H29)</f>
        <v>1671167891</v>
      </c>
      <c r="I21" s="31">
        <f t="shared" ref="I21:I27" si="1">H21/G21*100</f>
        <v>97.274419271382953</v>
      </c>
    </row>
    <row r="22" spans="2:13" s="18" customFormat="1" ht="33.6">
      <c r="B22" s="19" t="s">
        <v>299</v>
      </c>
      <c r="C22" s="52" t="s">
        <v>300</v>
      </c>
      <c r="D22" s="53"/>
      <c r="E22" s="53"/>
      <c r="F22" s="53"/>
      <c r="G22" s="22">
        <f>SUM(G23+G24+G25+G26)</f>
        <v>1731605096.72</v>
      </c>
      <c r="H22" s="22">
        <f>SUM(H23+H24+H25+H26)</f>
        <v>1715815025.45</v>
      </c>
      <c r="I22" s="31">
        <f t="shared" si="1"/>
        <v>99.088125156254776</v>
      </c>
    </row>
    <row r="23" spans="2:13" s="12" customFormat="1" ht="33.6">
      <c r="B23" s="19" t="s">
        <v>301</v>
      </c>
      <c r="C23" s="54" t="s">
        <v>302</v>
      </c>
      <c r="D23" s="55"/>
      <c r="E23" s="55"/>
      <c r="F23" s="55"/>
      <c r="G23" s="24">
        <v>190550700</v>
      </c>
      <c r="H23" s="24">
        <v>190550700</v>
      </c>
      <c r="I23" s="21">
        <f t="shared" si="1"/>
        <v>100</v>
      </c>
    </row>
    <row r="24" spans="2:13" s="12" customFormat="1" ht="33.6">
      <c r="B24" s="19" t="s">
        <v>303</v>
      </c>
      <c r="C24" s="54" t="s">
        <v>304</v>
      </c>
      <c r="D24" s="55"/>
      <c r="E24" s="55"/>
      <c r="F24" s="55"/>
      <c r="G24" s="24">
        <v>613195308</v>
      </c>
      <c r="H24" s="24">
        <v>603157994.40999997</v>
      </c>
      <c r="I24" s="21">
        <f t="shared" si="1"/>
        <v>98.363113112731114</v>
      </c>
    </row>
    <row r="25" spans="2:13" s="12" customFormat="1" ht="33.6">
      <c r="B25" s="19" t="s">
        <v>305</v>
      </c>
      <c r="C25" s="54" t="s">
        <v>306</v>
      </c>
      <c r="D25" s="55"/>
      <c r="E25" s="55"/>
      <c r="F25" s="55"/>
      <c r="G25" s="24">
        <v>921645944</v>
      </c>
      <c r="H25" s="24">
        <v>915902555.63999999</v>
      </c>
      <c r="I25" s="21">
        <f t="shared" si="1"/>
        <v>99.376833544661054</v>
      </c>
    </row>
    <row r="26" spans="2:13" s="12" customFormat="1" ht="16.8">
      <c r="B26" s="25" t="s">
        <v>307</v>
      </c>
      <c r="C26" s="54" t="s">
        <v>308</v>
      </c>
      <c r="D26" s="55"/>
      <c r="E26" s="55"/>
      <c r="F26" s="55"/>
      <c r="G26" s="24">
        <v>6213144.7199999997</v>
      </c>
      <c r="H26" s="24">
        <v>6203775.4000000004</v>
      </c>
      <c r="I26" s="21">
        <f t="shared" si="1"/>
        <v>99.849201645507463</v>
      </c>
    </row>
    <row r="27" spans="2:13" s="18" customFormat="1" ht="16.8">
      <c r="B27" s="19" t="s">
        <v>309</v>
      </c>
      <c r="C27" s="54" t="s">
        <v>310</v>
      </c>
      <c r="D27" s="55"/>
      <c r="E27" s="55"/>
      <c r="F27" s="55"/>
      <c r="G27" s="24">
        <v>18220000</v>
      </c>
      <c r="H27" s="24">
        <v>8619997.7599999998</v>
      </c>
      <c r="I27" s="21">
        <f t="shared" si="1"/>
        <v>47.310635345773875</v>
      </c>
    </row>
    <row r="28" spans="2:13" s="18" customFormat="1" ht="67.2">
      <c r="B28" s="32" t="s">
        <v>311</v>
      </c>
      <c r="C28" s="52" t="s">
        <v>312</v>
      </c>
      <c r="D28" s="53"/>
      <c r="E28" s="53"/>
      <c r="F28" s="53"/>
      <c r="G28" s="24">
        <v>862784.34</v>
      </c>
      <c r="H28" s="24">
        <v>862784.34</v>
      </c>
      <c r="I28" s="21" t="s">
        <v>294</v>
      </c>
    </row>
    <row r="29" spans="2:13" s="18" customFormat="1" ht="50.4">
      <c r="B29" s="19" t="s">
        <v>313</v>
      </c>
      <c r="C29" s="52" t="s">
        <v>314</v>
      </c>
      <c r="D29" s="53"/>
      <c r="E29" s="53"/>
      <c r="F29" s="53"/>
      <c r="G29" s="24">
        <v>-32694698.969999999</v>
      </c>
      <c r="H29" s="24">
        <v>-54129916.549999997</v>
      </c>
      <c r="I29" s="21" t="s">
        <v>294</v>
      </c>
    </row>
    <row r="30" spans="2:13" s="18" customFormat="1" ht="16.8">
      <c r="B30" s="23" t="s">
        <v>315</v>
      </c>
      <c r="C30" s="67"/>
      <c r="D30" s="68"/>
      <c r="E30" s="68"/>
      <c r="F30" s="68"/>
      <c r="G30" s="26">
        <f>SUM(G7+G21)</f>
        <v>2873263876.3800001</v>
      </c>
      <c r="H30" s="26">
        <f>SUM(H7+H21)</f>
        <v>2810957466.9299998</v>
      </c>
      <c r="I30" s="28">
        <f>H30/G30*100</f>
        <v>97.831511057435506</v>
      </c>
    </row>
    <row r="31" spans="2:13" s="18" customFormat="1" ht="16.8">
      <c r="B31" s="23" t="s">
        <v>316</v>
      </c>
      <c r="C31" s="80"/>
      <c r="D31" s="81"/>
      <c r="E31" s="81"/>
      <c r="F31" s="81"/>
      <c r="G31" s="26">
        <f>SUM(G30-G25)</f>
        <v>1951617932.3800001</v>
      </c>
      <c r="H31" s="26">
        <f>SUM(H30-H25)</f>
        <v>1895054911.29</v>
      </c>
      <c r="I31" s="28">
        <f>H31/G31*100</f>
        <v>97.101736966465495</v>
      </c>
    </row>
    <row r="32" spans="2:13" s="40" customFormat="1" ht="78">
      <c r="B32" s="1" t="s">
        <v>213</v>
      </c>
      <c r="C32" s="64" t="s">
        <v>214</v>
      </c>
      <c r="D32" s="65"/>
      <c r="E32" s="66"/>
      <c r="F32" s="2" t="s">
        <v>215</v>
      </c>
      <c r="G32" s="10" t="s">
        <v>97</v>
      </c>
      <c r="H32" s="10" t="s">
        <v>88</v>
      </c>
      <c r="I32" s="10" t="s">
        <v>94</v>
      </c>
      <c r="K32" s="76"/>
      <c r="L32" s="77"/>
      <c r="M32" s="77"/>
    </row>
    <row r="33" spans="2:9" s="40" customFormat="1" ht="15.6">
      <c r="B33" s="1">
        <v>1</v>
      </c>
      <c r="C33" s="3"/>
      <c r="D33" s="4">
        <v>2</v>
      </c>
      <c r="E33" s="5"/>
      <c r="F33" s="1">
        <v>3</v>
      </c>
      <c r="G33" s="1">
        <v>5</v>
      </c>
      <c r="H33" s="1">
        <v>6</v>
      </c>
      <c r="I33" s="1">
        <v>8</v>
      </c>
    </row>
    <row r="34" spans="2:9" s="41" customFormat="1" ht="15.6">
      <c r="B34" s="58" t="s">
        <v>134</v>
      </c>
      <c r="C34" s="59"/>
      <c r="D34" s="59"/>
      <c r="E34" s="59"/>
      <c r="F34" s="59"/>
      <c r="G34" s="59"/>
      <c r="H34" s="59"/>
      <c r="I34" s="60"/>
    </row>
    <row r="35" spans="2:9" s="40" customFormat="1" ht="31.2">
      <c r="B35" s="6" t="s">
        <v>216</v>
      </c>
      <c r="C35" s="27">
        <v>1</v>
      </c>
      <c r="D35" s="7">
        <v>0</v>
      </c>
      <c r="E35" s="8">
        <v>0</v>
      </c>
      <c r="F35" s="2"/>
      <c r="G35" s="11">
        <f>G36+G87+G99+G117+G122</f>
        <v>1204467556.96</v>
      </c>
      <c r="H35" s="11">
        <f>H36+H87+H99+H117+H122</f>
        <v>1165841450.3099999</v>
      </c>
      <c r="I35" s="11">
        <f>H35/G35*100</f>
        <v>96.793096964148219</v>
      </c>
    </row>
    <row r="36" spans="2:9" s="40" customFormat="1" ht="46.8">
      <c r="B36" s="6" t="s">
        <v>122</v>
      </c>
      <c r="C36" s="27">
        <v>1</v>
      </c>
      <c r="D36" s="7">
        <v>1</v>
      </c>
      <c r="E36" s="8">
        <v>0</v>
      </c>
      <c r="F36" s="2"/>
      <c r="G36" s="11">
        <f>G37+G41+G45+G51+G57+G60+G63+G66+G69+G72+G79+G83</f>
        <v>1083939060.96</v>
      </c>
      <c r="H36" s="11">
        <f>H37+H41+H45+H51+H57+H60+H63+H66+H69+H72+H79+H83</f>
        <v>1047413839.52</v>
      </c>
      <c r="I36" s="11">
        <f t="shared" ref="I36:I101" si="2">H36/G36*100</f>
        <v>96.630325194882161</v>
      </c>
    </row>
    <row r="37" spans="2:9" s="40" customFormat="1" ht="62.4">
      <c r="B37" s="6" t="s">
        <v>123</v>
      </c>
      <c r="C37" s="27">
        <v>1</v>
      </c>
      <c r="D37" s="7">
        <v>1</v>
      </c>
      <c r="E37" s="8">
        <v>59</v>
      </c>
      <c r="F37" s="2"/>
      <c r="G37" s="11">
        <f>G38</f>
        <v>248950683</v>
      </c>
      <c r="H37" s="11">
        <f>H38</f>
        <v>246480719.40000001</v>
      </c>
      <c r="I37" s="11">
        <f t="shared" si="2"/>
        <v>99.007850241567724</v>
      </c>
    </row>
    <row r="38" spans="2:9" s="40" customFormat="1" ht="31.2">
      <c r="B38" s="9" t="s">
        <v>124</v>
      </c>
      <c r="C38" s="27">
        <v>1</v>
      </c>
      <c r="D38" s="7">
        <v>1</v>
      </c>
      <c r="E38" s="8">
        <v>59</v>
      </c>
      <c r="F38" s="2">
        <v>600</v>
      </c>
      <c r="G38" s="11">
        <f>G39+G40</f>
        <v>248950683</v>
      </c>
      <c r="H38" s="11">
        <f>H39+H40</f>
        <v>246480719.40000001</v>
      </c>
      <c r="I38" s="11">
        <f t="shared" si="2"/>
        <v>99.007850241567724</v>
      </c>
    </row>
    <row r="39" spans="2:9" s="40" customFormat="1" ht="15.6">
      <c r="B39" s="9" t="s">
        <v>125</v>
      </c>
      <c r="C39" s="27">
        <v>1</v>
      </c>
      <c r="D39" s="7">
        <v>1</v>
      </c>
      <c r="E39" s="8">
        <v>59</v>
      </c>
      <c r="F39" s="2">
        <v>610</v>
      </c>
      <c r="G39" s="11">
        <v>44326583</v>
      </c>
      <c r="H39" s="11">
        <v>43299921.219999999</v>
      </c>
      <c r="I39" s="11">
        <f t="shared" si="2"/>
        <v>97.683868887434883</v>
      </c>
    </row>
    <row r="40" spans="2:9" s="40" customFormat="1" ht="15.6">
      <c r="B40" s="9" t="s">
        <v>126</v>
      </c>
      <c r="C40" s="27">
        <v>1</v>
      </c>
      <c r="D40" s="7">
        <v>1</v>
      </c>
      <c r="E40" s="8">
        <v>59</v>
      </c>
      <c r="F40" s="2">
        <v>620</v>
      </c>
      <c r="G40" s="11">
        <v>204624100</v>
      </c>
      <c r="H40" s="11">
        <v>203180798.18000001</v>
      </c>
      <c r="I40" s="11">
        <f t="shared" si="2"/>
        <v>99.294656973445456</v>
      </c>
    </row>
    <row r="41" spans="2:9" s="40" customFormat="1" ht="62.4">
      <c r="B41" s="6" t="s">
        <v>127</v>
      </c>
      <c r="C41" s="27">
        <v>1</v>
      </c>
      <c r="D41" s="7">
        <v>1</v>
      </c>
      <c r="E41" s="8">
        <v>2101</v>
      </c>
      <c r="F41" s="2"/>
      <c r="G41" s="11">
        <f>G42</f>
        <v>3957483.48</v>
      </c>
      <c r="H41" s="11">
        <f>H42</f>
        <v>3683327.92</v>
      </c>
      <c r="I41" s="11">
        <f t="shared" si="2"/>
        <v>93.072477462369591</v>
      </c>
    </row>
    <row r="42" spans="2:9" s="40" customFormat="1" ht="31.2">
      <c r="B42" s="9" t="s">
        <v>124</v>
      </c>
      <c r="C42" s="27">
        <v>1</v>
      </c>
      <c r="D42" s="7">
        <v>1</v>
      </c>
      <c r="E42" s="8">
        <v>2101</v>
      </c>
      <c r="F42" s="2">
        <v>600</v>
      </c>
      <c r="G42" s="11">
        <f>G43+G44</f>
        <v>3957483.48</v>
      </c>
      <c r="H42" s="11">
        <f>H43+H44</f>
        <v>3683327.92</v>
      </c>
      <c r="I42" s="11">
        <f t="shared" si="2"/>
        <v>93.072477462369591</v>
      </c>
    </row>
    <row r="43" spans="2:9" s="40" customFormat="1" ht="15.6">
      <c r="B43" s="9" t="s">
        <v>125</v>
      </c>
      <c r="C43" s="27">
        <v>1</v>
      </c>
      <c r="D43" s="7">
        <v>1</v>
      </c>
      <c r="E43" s="8">
        <v>2101</v>
      </c>
      <c r="F43" s="2">
        <v>610</v>
      </c>
      <c r="G43" s="11">
        <v>2755983.48</v>
      </c>
      <c r="H43" s="11">
        <v>2596179.5099999998</v>
      </c>
      <c r="I43" s="11">
        <f t="shared" si="2"/>
        <v>94.20156284826497</v>
      </c>
    </row>
    <row r="44" spans="2:9" s="40" customFormat="1" ht="15.6">
      <c r="B44" s="9" t="s">
        <v>126</v>
      </c>
      <c r="C44" s="27">
        <v>1</v>
      </c>
      <c r="D44" s="7">
        <v>1</v>
      </c>
      <c r="E44" s="8">
        <v>2101</v>
      </c>
      <c r="F44" s="2">
        <v>620</v>
      </c>
      <c r="G44" s="11">
        <v>1201500</v>
      </c>
      <c r="H44" s="11">
        <v>1087148.4099999999</v>
      </c>
      <c r="I44" s="11">
        <f t="shared" si="2"/>
        <v>90.482597586350394</v>
      </c>
    </row>
    <row r="45" spans="2:9" s="40" customFormat="1" ht="93.6">
      <c r="B45" s="6" t="s">
        <v>128</v>
      </c>
      <c r="C45" s="27">
        <v>1</v>
      </c>
      <c r="D45" s="7">
        <v>1</v>
      </c>
      <c r="E45" s="8">
        <v>2102</v>
      </c>
      <c r="F45" s="2"/>
      <c r="G45" s="11">
        <f>G46+G48</f>
        <v>32705994.479999997</v>
      </c>
      <c r="H45" s="11">
        <f>H46+H48</f>
        <v>27811781.299999997</v>
      </c>
      <c r="I45" s="11">
        <f t="shared" si="2"/>
        <v>85.035730428582895</v>
      </c>
    </row>
    <row r="46" spans="2:9" s="40" customFormat="1" ht="15.6">
      <c r="B46" s="9" t="s">
        <v>129</v>
      </c>
      <c r="C46" s="27">
        <v>1</v>
      </c>
      <c r="D46" s="7">
        <v>1</v>
      </c>
      <c r="E46" s="8">
        <v>2102</v>
      </c>
      <c r="F46" s="2">
        <v>200</v>
      </c>
      <c r="G46" s="11">
        <f>G47</f>
        <v>24168345.719999999</v>
      </c>
      <c r="H46" s="11">
        <f>H47</f>
        <v>19313608.77</v>
      </c>
      <c r="I46" s="11">
        <f t="shared" si="2"/>
        <v>79.912828928201876</v>
      </c>
    </row>
    <row r="47" spans="2:9" s="40" customFormat="1" ht="31.2">
      <c r="B47" s="9" t="s">
        <v>130</v>
      </c>
      <c r="C47" s="27">
        <v>1</v>
      </c>
      <c r="D47" s="7">
        <v>1</v>
      </c>
      <c r="E47" s="8">
        <v>2102</v>
      </c>
      <c r="F47" s="2">
        <v>240</v>
      </c>
      <c r="G47" s="11">
        <v>24168345.719999999</v>
      </c>
      <c r="H47" s="11">
        <v>19313608.77</v>
      </c>
      <c r="I47" s="11">
        <f t="shared" si="2"/>
        <v>79.912828928201876</v>
      </c>
    </row>
    <row r="48" spans="2:9" s="40" customFormat="1" ht="31.2">
      <c r="B48" s="9" t="s">
        <v>124</v>
      </c>
      <c r="C48" s="27">
        <v>1</v>
      </c>
      <c r="D48" s="7">
        <v>1</v>
      </c>
      <c r="E48" s="8">
        <v>2102</v>
      </c>
      <c r="F48" s="2">
        <v>600</v>
      </c>
      <c r="G48" s="11">
        <f>G49+G50</f>
        <v>8537648.7599999998</v>
      </c>
      <c r="H48" s="11">
        <f>H49+H50</f>
        <v>8498172.5299999993</v>
      </c>
      <c r="I48" s="11">
        <f t="shared" si="2"/>
        <v>99.537621760865221</v>
      </c>
    </row>
    <row r="49" spans="2:9" s="40" customFormat="1" ht="15.6">
      <c r="B49" s="9" t="s">
        <v>125</v>
      </c>
      <c r="C49" s="27">
        <v>1</v>
      </c>
      <c r="D49" s="7">
        <v>1</v>
      </c>
      <c r="E49" s="8">
        <v>2102</v>
      </c>
      <c r="F49" s="2">
        <v>610</v>
      </c>
      <c r="G49" s="11">
        <v>7292569.9900000002</v>
      </c>
      <c r="H49" s="11">
        <v>7259213.1200000001</v>
      </c>
      <c r="I49" s="11">
        <f t="shared" si="2"/>
        <v>99.542591020096609</v>
      </c>
    </row>
    <row r="50" spans="2:9" s="40" customFormat="1" ht="15.6">
      <c r="B50" s="9" t="s">
        <v>126</v>
      </c>
      <c r="C50" s="27">
        <v>1</v>
      </c>
      <c r="D50" s="7">
        <v>1</v>
      </c>
      <c r="E50" s="8">
        <v>2102</v>
      </c>
      <c r="F50" s="2">
        <v>620</v>
      </c>
      <c r="G50" s="11">
        <v>1245078.77</v>
      </c>
      <c r="H50" s="11">
        <v>1238959.4099999999</v>
      </c>
      <c r="I50" s="11">
        <f t="shared" si="2"/>
        <v>99.508516236285999</v>
      </c>
    </row>
    <row r="51" spans="2:9" s="40" customFormat="1" ht="78">
      <c r="B51" s="9" t="s">
        <v>218</v>
      </c>
      <c r="C51" s="27">
        <v>1</v>
      </c>
      <c r="D51" s="7">
        <v>1</v>
      </c>
      <c r="E51" s="8">
        <v>5404</v>
      </c>
      <c r="F51" s="1"/>
      <c r="G51" s="11">
        <f>G52+G54</f>
        <v>45244700</v>
      </c>
      <c r="H51" s="11">
        <f>H52+H54</f>
        <v>42280963.82</v>
      </c>
      <c r="I51" s="11">
        <f t="shared" si="2"/>
        <v>93.44953954827858</v>
      </c>
    </row>
    <row r="52" spans="2:9" s="40" customFormat="1" ht="15.6">
      <c r="B52" s="9" t="s">
        <v>129</v>
      </c>
      <c r="C52" s="27">
        <v>1</v>
      </c>
      <c r="D52" s="7">
        <v>1</v>
      </c>
      <c r="E52" s="8">
        <v>5404</v>
      </c>
      <c r="F52" s="2">
        <v>200</v>
      </c>
      <c r="G52" s="11">
        <f>G53</f>
        <v>42639515.229999997</v>
      </c>
      <c r="H52" s="11">
        <f>H53</f>
        <v>39962261.210000001</v>
      </c>
      <c r="I52" s="11">
        <f t="shared" si="2"/>
        <v>93.721190295999534</v>
      </c>
    </row>
    <row r="53" spans="2:9" s="40" customFormat="1" ht="31.2">
      <c r="B53" s="9" t="s">
        <v>130</v>
      </c>
      <c r="C53" s="27">
        <v>1</v>
      </c>
      <c r="D53" s="7">
        <v>1</v>
      </c>
      <c r="E53" s="8">
        <v>5404</v>
      </c>
      <c r="F53" s="2">
        <v>240</v>
      </c>
      <c r="G53" s="11">
        <v>42639515.229999997</v>
      </c>
      <c r="H53" s="11">
        <v>39962261.210000001</v>
      </c>
      <c r="I53" s="11">
        <f t="shared" si="2"/>
        <v>93.721190295999534</v>
      </c>
    </row>
    <row r="54" spans="2:9" s="40" customFormat="1" ht="31.2">
      <c r="B54" s="9" t="s">
        <v>124</v>
      </c>
      <c r="C54" s="27">
        <v>1</v>
      </c>
      <c r="D54" s="7">
        <v>1</v>
      </c>
      <c r="E54" s="8">
        <v>5404</v>
      </c>
      <c r="F54" s="1">
        <v>600</v>
      </c>
      <c r="G54" s="11">
        <f>G55+G56</f>
        <v>2605184.77</v>
      </c>
      <c r="H54" s="11">
        <f>H55+H56</f>
        <v>2318702.61</v>
      </c>
      <c r="I54" s="11">
        <f t="shared" si="2"/>
        <v>89.003384201420772</v>
      </c>
    </row>
    <row r="55" spans="2:9" s="40" customFormat="1" ht="15.6">
      <c r="B55" s="9" t="s">
        <v>125</v>
      </c>
      <c r="C55" s="27">
        <v>1</v>
      </c>
      <c r="D55" s="7">
        <v>1</v>
      </c>
      <c r="E55" s="8">
        <v>5404</v>
      </c>
      <c r="F55" s="1">
        <v>610</v>
      </c>
      <c r="G55" s="11">
        <v>1995196.14</v>
      </c>
      <c r="H55" s="11">
        <v>1995196.14</v>
      </c>
      <c r="I55" s="11">
        <f t="shared" si="2"/>
        <v>100</v>
      </c>
    </row>
    <row r="56" spans="2:9" s="40" customFormat="1" ht="15.6">
      <c r="B56" s="9" t="s">
        <v>126</v>
      </c>
      <c r="C56" s="27">
        <v>1</v>
      </c>
      <c r="D56" s="7">
        <v>1</v>
      </c>
      <c r="E56" s="8">
        <v>5404</v>
      </c>
      <c r="F56" s="1">
        <v>620</v>
      </c>
      <c r="G56" s="11">
        <v>609988.63</v>
      </c>
      <c r="H56" s="11">
        <v>323506.46999999997</v>
      </c>
      <c r="I56" s="11">
        <f>H56/G56*100</f>
        <v>53.034836075551105</v>
      </c>
    </row>
    <row r="57" spans="2:9" s="40" customFormat="1" ht="93.6">
      <c r="B57" s="6" t="s">
        <v>219</v>
      </c>
      <c r="C57" s="27">
        <v>1</v>
      </c>
      <c r="D57" s="7">
        <v>1</v>
      </c>
      <c r="E57" s="8">
        <v>5425</v>
      </c>
      <c r="F57" s="2"/>
      <c r="G57" s="11">
        <f>G58</f>
        <v>2445000</v>
      </c>
      <c r="H57" s="11">
        <f>H58</f>
        <v>2110960.67</v>
      </c>
      <c r="I57" s="11">
        <f t="shared" si="2"/>
        <v>86.33785971370142</v>
      </c>
    </row>
    <row r="58" spans="2:9" s="40" customFormat="1" ht="31.2">
      <c r="B58" s="9" t="s">
        <v>124</v>
      </c>
      <c r="C58" s="27">
        <v>1</v>
      </c>
      <c r="D58" s="7">
        <v>1</v>
      </c>
      <c r="E58" s="8">
        <v>5425</v>
      </c>
      <c r="F58" s="2">
        <v>600</v>
      </c>
      <c r="G58" s="11">
        <f>G59</f>
        <v>2445000</v>
      </c>
      <c r="H58" s="11">
        <f>H59</f>
        <v>2110960.67</v>
      </c>
      <c r="I58" s="11">
        <f t="shared" si="2"/>
        <v>86.33785971370142</v>
      </c>
    </row>
    <row r="59" spans="2:9" s="40" customFormat="1" ht="15.6">
      <c r="B59" s="9" t="s">
        <v>126</v>
      </c>
      <c r="C59" s="27">
        <v>1</v>
      </c>
      <c r="D59" s="7">
        <v>1</v>
      </c>
      <c r="E59" s="8">
        <v>5425</v>
      </c>
      <c r="F59" s="2">
        <v>620</v>
      </c>
      <c r="G59" s="11">
        <v>2445000</v>
      </c>
      <c r="H59" s="11">
        <v>2110960.67</v>
      </c>
      <c r="I59" s="11">
        <f t="shared" si="2"/>
        <v>86.33785971370142</v>
      </c>
    </row>
    <row r="60" spans="2:9" s="40" customFormat="1" ht="78">
      <c r="B60" s="6" t="s">
        <v>220</v>
      </c>
      <c r="C60" s="27">
        <v>1</v>
      </c>
      <c r="D60" s="7">
        <v>1</v>
      </c>
      <c r="E60" s="8">
        <v>5502</v>
      </c>
      <c r="F60" s="2"/>
      <c r="G60" s="11">
        <f>G61</f>
        <v>503490500</v>
      </c>
      <c r="H60" s="11">
        <f>H61</f>
        <v>480482646.89999998</v>
      </c>
      <c r="I60" s="11">
        <f t="shared" si="2"/>
        <v>95.430330244562697</v>
      </c>
    </row>
    <row r="61" spans="2:9" s="40" customFormat="1" ht="31.2">
      <c r="B61" s="9" t="s">
        <v>124</v>
      </c>
      <c r="C61" s="27">
        <v>1</v>
      </c>
      <c r="D61" s="7">
        <v>1</v>
      </c>
      <c r="E61" s="8">
        <v>5502</v>
      </c>
      <c r="F61" s="2">
        <v>600</v>
      </c>
      <c r="G61" s="11">
        <f>G62</f>
        <v>503490500</v>
      </c>
      <c r="H61" s="11">
        <f>H62</f>
        <v>480482646.89999998</v>
      </c>
      <c r="I61" s="11">
        <f t="shared" si="2"/>
        <v>95.430330244562697</v>
      </c>
    </row>
    <row r="62" spans="2:9" s="40" customFormat="1" ht="15.6">
      <c r="B62" s="9" t="s">
        <v>125</v>
      </c>
      <c r="C62" s="27">
        <v>1</v>
      </c>
      <c r="D62" s="7">
        <v>1</v>
      </c>
      <c r="E62" s="8">
        <v>5502</v>
      </c>
      <c r="F62" s="2">
        <v>610</v>
      </c>
      <c r="G62" s="11">
        <v>503490500</v>
      </c>
      <c r="H62" s="11">
        <v>480482646.89999998</v>
      </c>
      <c r="I62" s="11">
        <f t="shared" si="2"/>
        <v>95.430330244562697</v>
      </c>
    </row>
    <row r="63" spans="2:9" s="40" customFormat="1" ht="93.6">
      <c r="B63" s="6" t="s">
        <v>221</v>
      </c>
      <c r="C63" s="27">
        <v>1</v>
      </c>
      <c r="D63" s="7">
        <v>1</v>
      </c>
      <c r="E63" s="8">
        <v>5503</v>
      </c>
      <c r="F63" s="2"/>
      <c r="G63" s="11">
        <f>G64</f>
        <v>184245000</v>
      </c>
      <c r="H63" s="11">
        <f>H64</f>
        <v>184080139.81999999</v>
      </c>
      <c r="I63" s="11">
        <f t="shared" si="2"/>
        <v>99.910521219029008</v>
      </c>
    </row>
    <row r="64" spans="2:9" s="40" customFormat="1" ht="31.2">
      <c r="B64" s="9" t="s">
        <v>124</v>
      </c>
      <c r="C64" s="27">
        <v>1</v>
      </c>
      <c r="D64" s="7">
        <v>1</v>
      </c>
      <c r="E64" s="8">
        <v>5503</v>
      </c>
      <c r="F64" s="2">
        <v>600</v>
      </c>
      <c r="G64" s="11">
        <f>G65</f>
        <v>184245000</v>
      </c>
      <c r="H64" s="11">
        <f>H65</f>
        <v>184080139.81999999</v>
      </c>
      <c r="I64" s="11">
        <f t="shared" si="2"/>
        <v>99.910521219029008</v>
      </c>
    </row>
    <row r="65" spans="2:9" s="40" customFormat="1" ht="15.6">
      <c r="B65" s="9" t="s">
        <v>126</v>
      </c>
      <c r="C65" s="27">
        <v>1</v>
      </c>
      <c r="D65" s="7">
        <v>1</v>
      </c>
      <c r="E65" s="8">
        <v>5503</v>
      </c>
      <c r="F65" s="2">
        <v>620</v>
      </c>
      <c r="G65" s="11">
        <v>184245000</v>
      </c>
      <c r="H65" s="11">
        <v>184080139.81999999</v>
      </c>
      <c r="I65" s="11">
        <f t="shared" si="2"/>
        <v>99.910521219029008</v>
      </c>
    </row>
    <row r="66" spans="2:9" s="40" customFormat="1" ht="109.2">
      <c r="B66" s="6" t="s">
        <v>43</v>
      </c>
      <c r="C66" s="27">
        <v>1</v>
      </c>
      <c r="D66" s="7">
        <v>1</v>
      </c>
      <c r="E66" s="8">
        <v>5504</v>
      </c>
      <c r="F66" s="2"/>
      <c r="G66" s="11">
        <f>G67</f>
        <v>43661000</v>
      </c>
      <c r="H66" s="11">
        <f>H67</f>
        <v>41896436</v>
      </c>
      <c r="I66" s="11">
        <f t="shared" si="2"/>
        <v>95.958489269599866</v>
      </c>
    </row>
    <row r="67" spans="2:9" s="40" customFormat="1" ht="31.2">
      <c r="B67" s="9" t="s">
        <v>124</v>
      </c>
      <c r="C67" s="27">
        <v>1</v>
      </c>
      <c r="D67" s="7">
        <v>1</v>
      </c>
      <c r="E67" s="8">
        <v>5504</v>
      </c>
      <c r="F67" s="2">
        <v>600</v>
      </c>
      <c r="G67" s="11">
        <f>G68</f>
        <v>43661000</v>
      </c>
      <c r="H67" s="11">
        <f>H68</f>
        <v>41896436</v>
      </c>
      <c r="I67" s="11">
        <f t="shared" si="2"/>
        <v>95.958489269599866</v>
      </c>
    </row>
    <row r="68" spans="2:9" s="40" customFormat="1" ht="15.6">
      <c r="B68" s="9" t="s">
        <v>125</v>
      </c>
      <c r="C68" s="27">
        <v>1</v>
      </c>
      <c r="D68" s="7">
        <v>1</v>
      </c>
      <c r="E68" s="8">
        <v>5504</v>
      </c>
      <c r="F68" s="2">
        <v>610</v>
      </c>
      <c r="G68" s="11">
        <v>43661000</v>
      </c>
      <c r="H68" s="11">
        <v>41896436</v>
      </c>
      <c r="I68" s="11">
        <f t="shared" si="2"/>
        <v>95.958489269599866</v>
      </c>
    </row>
    <row r="69" spans="2:9" s="40" customFormat="1" ht="93.6">
      <c r="B69" s="6" t="s">
        <v>44</v>
      </c>
      <c r="C69" s="27">
        <v>1</v>
      </c>
      <c r="D69" s="7">
        <v>1</v>
      </c>
      <c r="E69" s="8">
        <v>5506</v>
      </c>
      <c r="F69" s="2"/>
      <c r="G69" s="11">
        <f>G70</f>
        <v>503000</v>
      </c>
      <c r="H69" s="11">
        <f>H70</f>
        <v>502784</v>
      </c>
      <c r="I69" s="11">
        <f t="shared" si="2"/>
        <v>99.957057654075541</v>
      </c>
    </row>
    <row r="70" spans="2:9" s="40" customFormat="1" ht="31.2">
      <c r="B70" s="9" t="s">
        <v>124</v>
      </c>
      <c r="C70" s="27">
        <v>1</v>
      </c>
      <c r="D70" s="7">
        <v>1</v>
      </c>
      <c r="E70" s="8">
        <v>5506</v>
      </c>
      <c r="F70" s="2">
        <v>600</v>
      </c>
      <c r="G70" s="11">
        <f>G71</f>
        <v>503000</v>
      </c>
      <c r="H70" s="11">
        <f>H71</f>
        <v>502784</v>
      </c>
      <c r="I70" s="11">
        <f t="shared" si="2"/>
        <v>99.957057654075541</v>
      </c>
    </row>
    <row r="71" spans="2:9" s="40" customFormat="1" ht="15.6">
      <c r="B71" s="9" t="s">
        <v>125</v>
      </c>
      <c r="C71" s="27">
        <v>1</v>
      </c>
      <c r="D71" s="7">
        <v>1</v>
      </c>
      <c r="E71" s="8">
        <v>5506</v>
      </c>
      <c r="F71" s="2">
        <v>610</v>
      </c>
      <c r="G71" s="11">
        <v>503000</v>
      </c>
      <c r="H71" s="11">
        <v>502784</v>
      </c>
      <c r="I71" s="11">
        <f t="shared" si="2"/>
        <v>99.957057654075541</v>
      </c>
    </row>
    <row r="72" spans="2:9" s="40" customFormat="1" ht="93.6">
      <c r="B72" s="6" t="s">
        <v>45</v>
      </c>
      <c r="C72" s="27">
        <v>1</v>
      </c>
      <c r="D72" s="7">
        <v>1</v>
      </c>
      <c r="E72" s="8">
        <v>5507</v>
      </c>
      <c r="F72" s="2"/>
      <c r="G72" s="11">
        <f>G73+G75+G77</f>
        <v>15176000</v>
      </c>
      <c r="H72" s="11">
        <f>H73+H75+H77</f>
        <v>14525959.689999999</v>
      </c>
      <c r="I72" s="11">
        <f t="shared" si="2"/>
        <v>95.716655838165522</v>
      </c>
    </row>
    <row r="73" spans="2:9" s="40" customFormat="1" ht="46.8">
      <c r="B73" s="9" t="s">
        <v>46</v>
      </c>
      <c r="C73" s="27">
        <v>1</v>
      </c>
      <c r="D73" s="7">
        <v>1</v>
      </c>
      <c r="E73" s="8">
        <v>5507</v>
      </c>
      <c r="F73" s="2">
        <v>100</v>
      </c>
      <c r="G73" s="11">
        <f>G74</f>
        <v>742901</v>
      </c>
      <c r="H73" s="11">
        <f>H74</f>
        <v>742901</v>
      </c>
      <c r="I73" s="11">
        <f t="shared" si="2"/>
        <v>100</v>
      </c>
    </row>
    <row r="74" spans="2:9" s="40" customFormat="1" ht="15.6">
      <c r="B74" s="9" t="s">
        <v>47</v>
      </c>
      <c r="C74" s="27">
        <v>1</v>
      </c>
      <c r="D74" s="7">
        <v>1</v>
      </c>
      <c r="E74" s="8">
        <v>5507</v>
      </c>
      <c r="F74" s="2">
        <v>110</v>
      </c>
      <c r="G74" s="11">
        <v>742901</v>
      </c>
      <c r="H74" s="11">
        <v>742901</v>
      </c>
      <c r="I74" s="11">
        <f t="shared" si="2"/>
        <v>100</v>
      </c>
    </row>
    <row r="75" spans="2:9" s="40" customFormat="1" ht="15.6">
      <c r="B75" s="9" t="s">
        <v>129</v>
      </c>
      <c r="C75" s="27">
        <v>1</v>
      </c>
      <c r="D75" s="7">
        <v>1</v>
      </c>
      <c r="E75" s="8">
        <v>5507</v>
      </c>
      <c r="F75" s="2">
        <v>200</v>
      </c>
      <c r="G75" s="11">
        <f>G76</f>
        <v>157099</v>
      </c>
      <c r="H75" s="11">
        <f>H76</f>
        <v>157099</v>
      </c>
      <c r="I75" s="11">
        <f t="shared" si="2"/>
        <v>100</v>
      </c>
    </row>
    <row r="76" spans="2:9" s="40" customFormat="1" ht="31.2">
      <c r="B76" s="9" t="s">
        <v>130</v>
      </c>
      <c r="C76" s="27">
        <v>1</v>
      </c>
      <c r="D76" s="7">
        <v>1</v>
      </c>
      <c r="E76" s="8">
        <v>5507</v>
      </c>
      <c r="F76" s="2">
        <v>240</v>
      </c>
      <c r="G76" s="11">
        <v>157099</v>
      </c>
      <c r="H76" s="11">
        <v>157099</v>
      </c>
      <c r="I76" s="11">
        <f t="shared" si="2"/>
        <v>100</v>
      </c>
    </row>
    <row r="77" spans="2:9" s="40" customFormat="1" ht="31.2">
      <c r="B77" s="9" t="s">
        <v>124</v>
      </c>
      <c r="C77" s="27">
        <v>1</v>
      </c>
      <c r="D77" s="7">
        <v>1</v>
      </c>
      <c r="E77" s="8">
        <v>5507</v>
      </c>
      <c r="F77" s="2">
        <v>600</v>
      </c>
      <c r="G77" s="11">
        <f>G78</f>
        <v>14276000</v>
      </c>
      <c r="H77" s="11">
        <f>H78</f>
        <v>13625959.689999999</v>
      </c>
      <c r="I77" s="11">
        <f t="shared" si="2"/>
        <v>95.446621532642197</v>
      </c>
    </row>
    <row r="78" spans="2:9" s="40" customFormat="1" ht="15.6">
      <c r="B78" s="9" t="s">
        <v>126</v>
      </c>
      <c r="C78" s="27">
        <v>1</v>
      </c>
      <c r="D78" s="7">
        <v>1</v>
      </c>
      <c r="E78" s="8">
        <v>5507</v>
      </c>
      <c r="F78" s="2">
        <v>620</v>
      </c>
      <c r="G78" s="11">
        <v>14276000</v>
      </c>
      <c r="H78" s="11">
        <v>13625959.689999999</v>
      </c>
      <c r="I78" s="11">
        <f t="shared" si="2"/>
        <v>95.446621532642197</v>
      </c>
    </row>
    <row r="79" spans="2:9" s="40" customFormat="1" ht="62.4">
      <c r="B79" s="6" t="s">
        <v>48</v>
      </c>
      <c r="C79" s="27">
        <v>1</v>
      </c>
      <c r="D79" s="7">
        <v>1</v>
      </c>
      <c r="E79" s="8">
        <v>5602</v>
      </c>
      <c r="F79" s="2"/>
      <c r="G79" s="11">
        <f>G80+G82</f>
        <v>475000</v>
      </c>
      <c r="H79" s="11">
        <f>H80+H82</f>
        <v>475000</v>
      </c>
      <c r="I79" s="11">
        <f t="shared" si="2"/>
        <v>100</v>
      </c>
    </row>
    <row r="80" spans="2:9" s="40" customFormat="1" ht="31.2">
      <c r="B80" s="9" t="s">
        <v>124</v>
      </c>
      <c r="C80" s="27">
        <v>1</v>
      </c>
      <c r="D80" s="7">
        <v>1</v>
      </c>
      <c r="E80" s="8">
        <v>5602</v>
      </c>
      <c r="F80" s="2">
        <v>600</v>
      </c>
      <c r="G80" s="11">
        <f>G81</f>
        <v>425000</v>
      </c>
      <c r="H80" s="11">
        <f>H81</f>
        <v>425000</v>
      </c>
      <c r="I80" s="11">
        <f t="shared" si="2"/>
        <v>100</v>
      </c>
    </row>
    <row r="81" spans="2:9" s="40" customFormat="1" ht="15.6">
      <c r="B81" s="9" t="s">
        <v>125</v>
      </c>
      <c r="C81" s="27">
        <v>1</v>
      </c>
      <c r="D81" s="7">
        <v>1</v>
      </c>
      <c r="E81" s="8">
        <v>5602</v>
      </c>
      <c r="F81" s="2">
        <v>610</v>
      </c>
      <c r="G81" s="11">
        <v>425000</v>
      </c>
      <c r="H81" s="11">
        <v>425000</v>
      </c>
      <c r="I81" s="11">
        <f t="shared" si="2"/>
        <v>100</v>
      </c>
    </row>
    <row r="82" spans="2:9" s="40" customFormat="1" ht="15.6">
      <c r="B82" s="9"/>
      <c r="C82" s="27">
        <v>1</v>
      </c>
      <c r="D82" s="7">
        <v>1</v>
      </c>
      <c r="E82" s="8">
        <v>5602</v>
      </c>
      <c r="F82" s="2">
        <v>620</v>
      </c>
      <c r="G82" s="11">
        <v>50000</v>
      </c>
      <c r="H82" s="11">
        <v>50000</v>
      </c>
      <c r="I82" s="11">
        <f>H82/G82*100</f>
        <v>100</v>
      </c>
    </row>
    <row r="83" spans="2:9" s="40" customFormat="1" ht="93.6">
      <c r="B83" s="6" t="s">
        <v>222</v>
      </c>
      <c r="C83" s="27">
        <v>1</v>
      </c>
      <c r="D83" s="7">
        <v>1</v>
      </c>
      <c r="E83" s="8">
        <v>5608</v>
      </c>
      <c r="F83" s="2"/>
      <c r="G83" s="11">
        <f>G84</f>
        <v>3084700</v>
      </c>
      <c r="H83" s="11">
        <f>H84</f>
        <v>3083120</v>
      </c>
      <c r="I83" s="11">
        <f t="shared" si="2"/>
        <v>99.948779459915059</v>
      </c>
    </row>
    <row r="84" spans="2:9" s="40" customFormat="1" ht="31.2">
      <c r="B84" s="9" t="s">
        <v>124</v>
      </c>
      <c r="C84" s="27">
        <v>1</v>
      </c>
      <c r="D84" s="7">
        <v>1</v>
      </c>
      <c r="E84" s="8">
        <v>5608</v>
      </c>
      <c r="F84" s="2">
        <v>600</v>
      </c>
      <c r="G84" s="11">
        <f>G85+G86</f>
        <v>3084700</v>
      </c>
      <c r="H84" s="11">
        <f>H85+H86</f>
        <v>3083120</v>
      </c>
      <c r="I84" s="11">
        <f t="shared" si="2"/>
        <v>99.948779459915059</v>
      </c>
    </row>
    <row r="85" spans="2:9" s="40" customFormat="1" ht="15.6">
      <c r="B85" s="9" t="s">
        <v>125</v>
      </c>
      <c r="C85" s="27">
        <v>1</v>
      </c>
      <c r="D85" s="7">
        <v>1</v>
      </c>
      <c r="E85" s="8">
        <v>5608</v>
      </c>
      <c r="F85" s="2">
        <v>610</v>
      </c>
      <c r="G85" s="11">
        <v>724700</v>
      </c>
      <c r="H85" s="11">
        <v>723120</v>
      </c>
      <c r="I85" s="11">
        <f t="shared" si="2"/>
        <v>99.781978749827516</v>
      </c>
    </row>
    <row r="86" spans="2:9" s="40" customFormat="1" ht="15.6">
      <c r="B86" s="9" t="s">
        <v>126</v>
      </c>
      <c r="C86" s="27">
        <v>1</v>
      </c>
      <c r="D86" s="7">
        <v>1</v>
      </c>
      <c r="E86" s="8">
        <v>5608</v>
      </c>
      <c r="F86" s="2">
        <v>620</v>
      </c>
      <c r="G86" s="11">
        <v>2360000</v>
      </c>
      <c r="H86" s="11">
        <v>2360000</v>
      </c>
      <c r="I86" s="11">
        <f t="shared" si="2"/>
        <v>100</v>
      </c>
    </row>
    <row r="87" spans="2:9" s="40" customFormat="1" ht="62.4">
      <c r="B87" s="9" t="s">
        <v>223</v>
      </c>
      <c r="C87" s="27">
        <v>1</v>
      </c>
      <c r="D87" s="7">
        <v>2</v>
      </c>
      <c r="E87" s="8">
        <v>0</v>
      </c>
      <c r="F87" s="1"/>
      <c r="G87" s="11">
        <f>G88+G94</f>
        <v>2197600</v>
      </c>
      <c r="H87" s="11">
        <f>H88+H94</f>
        <v>2175057.1</v>
      </c>
      <c r="I87" s="11">
        <f t="shared" si="2"/>
        <v>98.974203676738256</v>
      </c>
    </row>
    <row r="88" spans="2:9" s="40" customFormat="1" ht="62.4">
      <c r="B88" s="9" t="s">
        <v>224</v>
      </c>
      <c r="C88" s="27">
        <v>1</v>
      </c>
      <c r="D88" s="7">
        <v>2</v>
      </c>
      <c r="E88" s="8">
        <v>2101</v>
      </c>
      <c r="F88" s="1"/>
      <c r="G88" s="11">
        <f>G89+G91</f>
        <v>2127600</v>
      </c>
      <c r="H88" s="11">
        <f>H89+H91</f>
        <v>2105057.1</v>
      </c>
      <c r="I88" s="11">
        <f t="shared" si="2"/>
        <v>98.940454032712921</v>
      </c>
    </row>
    <row r="89" spans="2:9" s="40" customFormat="1" ht="15.6">
      <c r="B89" s="9" t="s">
        <v>129</v>
      </c>
      <c r="C89" s="27">
        <v>1</v>
      </c>
      <c r="D89" s="7">
        <v>2</v>
      </c>
      <c r="E89" s="8">
        <v>2101</v>
      </c>
      <c r="F89" s="2">
        <v>200</v>
      </c>
      <c r="G89" s="11">
        <f>G90</f>
        <v>289600</v>
      </c>
      <c r="H89" s="11">
        <f>H90</f>
        <v>289600</v>
      </c>
      <c r="I89" s="11">
        <f t="shared" si="2"/>
        <v>100</v>
      </c>
    </row>
    <row r="90" spans="2:9" s="40" customFormat="1" ht="31.2">
      <c r="B90" s="9" t="s">
        <v>130</v>
      </c>
      <c r="C90" s="27">
        <v>1</v>
      </c>
      <c r="D90" s="7">
        <v>2</v>
      </c>
      <c r="E90" s="8">
        <v>2101</v>
      </c>
      <c r="F90" s="2">
        <v>240</v>
      </c>
      <c r="G90" s="11">
        <v>289600</v>
      </c>
      <c r="H90" s="11">
        <v>289600</v>
      </c>
      <c r="I90" s="11">
        <f t="shared" si="2"/>
        <v>100</v>
      </c>
    </row>
    <row r="91" spans="2:9" s="40" customFormat="1" ht="31.2">
      <c r="B91" s="9" t="s">
        <v>124</v>
      </c>
      <c r="C91" s="27">
        <v>1</v>
      </c>
      <c r="D91" s="7">
        <v>2</v>
      </c>
      <c r="E91" s="8">
        <v>2101</v>
      </c>
      <c r="F91" s="1">
        <v>600</v>
      </c>
      <c r="G91" s="11">
        <f>G92+G93</f>
        <v>1838000</v>
      </c>
      <c r="H91" s="11">
        <f>H92+H93</f>
        <v>1815457.1</v>
      </c>
      <c r="I91" s="11">
        <f t="shared" si="2"/>
        <v>98.773509249183903</v>
      </c>
    </row>
    <row r="92" spans="2:9" s="40" customFormat="1" ht="15.6">
      <c r="B92" s="9" t="s">
        <v>125</v>
      </c>
      <c r="C92" s="27">
        <v>1</v>
      </c>
      <c r="D92" s="7">
        <v>2</v>
      </c>
      <c r="E92" s="8">
        <v>2101</v>
      </c>
      <c r="F92" s="1">
        <v>610</v>
      </c>
      <c r="G92" s="11">
        <v>1549900</v>
      </c>
      <c r="H92" s="11">
        <v>1530357.1</v>
      </c>
      <c r="I92" s="11">
        <f t="shared" si="2"/>
        <v>98.739086392670501</v>
      </c>
    </row>
    <row r="93" spans="2:9" s="40" customFormat="1" ht="15.6">
      <c r="B93" s="9" t="s">
        <v>126</v>
      </c>
      <c r="C93" s="27">
        <v>1</v>
      </c>
      <c r="D93" s="7">
        <v>2</v>
      </c>
      <c r="E93" s="8">
        <v>2101</v>
      </c>
      <c r="F93" s="1">
        <v>620</v>
      </c>
      <c r="G93" s="11">
        <v>288100</v>
      </c>
      <c r="H93" s="11">
        <v>285100</v>
      </c>
      <c r="I93" s="11">
        <f t="shared" si="2"/>
        <v>98.958694897605</v>
      </c>
    </row>
    <row r="94" spans="2:9" s="40" customFormat="1" ht="78">
      <c r="B94" s="9" t="s">
        <v>225</v>
      </c>
      <c r="C94" s="27">
        <v>1</v>
      </c>
      <c r="D94" s="7">
        <v>2</v>
      </c>
      <c r="E94" s="8">
        <v>5602</v>
      </c>
      <c r="F94" s="1"/>
      <c r="G94" s="11">
        <f>G95+G97</f>
        <v>70000</v>
      </c>
      <c r="H94" s="11">
        <f>H95+H97</f>
        <v>70000</v>
      </c>
      <c r="I94" s="11">
        <f t="shared" si="2"/>
        <v>100</v>
      </c>
    </row>
    <row r="95" spans="2:9" s="40" customFormat="1" ht="15.6">
      <c r="B95" s="9" t="s">
        <v>129</v>
      </c>
      <c r="C95" s="27">
        <v>1</v>
      </c>
      <c r="D95" s="7">
        <v>2</v>
      </c>
      <c r="E95" s="8">
        <v>5602</v>
      </c>
      <c r="F95" s="1">
        <v>200</v>
      </c>
      <c r="G95" s="11">
        <f>G96</f>
        <v>34113.67</v>
      </c>
      <c r="H95" s="11">
        <f>H96</f>
        <v>34113.67</v>
      </c>
      <c r="I95" s="11">
        <f t="shared" si="2"/>
        <v>100</v>
      </c>
    </row>
    <row r="96" spans="2:9" s="40" customFormat="1" ht="31.2">
      <c r="B96" s="9" t="s">
        <v>130</v>
      </c>
      <c r="C96" s="27">
        <v>1</v>
      </c>
      <c r="D96" s="7">
        <v>2</v>
      </c>
      <c r="E96" s="8">
        <v>5602</v>
      </c>
      <c r="F96" s="1">
        <v>240</v>
      </c>
      <c r="G96" s="11">
        <v>34113.67</v>
      </c>
      <c r="H96" s="11">
        <v>34113.67</v>
      </c>
      <c r="I96" s="11">
        <f t="shared" si="2"/>
        <v>100</v>
      </c>
    </row>
    <row r="97" spans="2:9" s="40" customFormat="1" ht="31.2">
      <c r="B97" s="9" t="s">
        <v>124</v>
      </c>
      <c r="C97" s="27">
        <v>1</v>
      </c>
      <c r="D97" s="7">
        <v>2</v>
      </c>
      <c r="E97" s="8">
        <v>5602</v>
      </c>
      <c r="F97" s="1">
        <v>600</v>
      </c>
      <c r="G97" s="11">
        <f>G98</f>
        <v>35886.33</v>
      </c>
      <c r="H97" s="11">
        <f>H98</f>
        <v>35886.33</v>
      </c>
      <c r="I97" s="11">
        <f t="shared" si="2"/>
        <v>100</v>
      </c>
    </row>
    <row r="98" spans="2:9" s="40" customFormat="1" ht="15.6">
      <c r="B98" s="9" t="s">
        <v>125</v>
      </c>
      <c r="C98" s="27">
        <v>1</v>
      </c>
      <c r="D98" s="7">
        <v>2</v>
      </c>
      <c r="E98" s="8">
        <v>5602</v>
      </c>
      <c r="F98" s="1">
        <v>610</v>
      </c>
      <c r="G98" s="11">
        <v>35886.33</v>
      </c>
      <c r="H98" s="11">
        <v>35886.33</v>
      </c>
      <c r="I98" s="11">
        <f t="shared" si="2"/>
        <v>100</v>
      </c>
    </row>
    <row r="99" spans="2:9" s="40" customFormat="1" ht="46.8">
      <c r="B99" s="9" t="s">
        <v>226</v>
      </c>
      <c r="C99" s="27">
        <v>1</v>
      </c>
      <c r="D99" s="7">
        <v>3</v>
      </c>
      <c r="E99" s="8">
        <v>0</v>
      </c>
      <c r="F99" s="1"/>
      <c r="G99" s="11">
        <f>G100+G107+G111+G114+G104</f>
        <v>72844388</v>
      </c>
      <c r="H99" s="11">
        <f>H100+H107+H111+H114+H104</f>
        <v>71081518.86999999</v>
      </c>
      <c r="I99" s="11">
        <f t="shared" si="2"/>
        <v>97.57995203419101</v>
      </c>
    </row>
    <row r="100" spans="2:9" s="40" customFormat="1" ht="62.4">
      <c r="B100" s="6" t="s">
        <v>227</v>
      </c>
      <c r="C100" s="27">
        <v>1</v>
      </c>
      <c r="D100" s="7">
        <v>3</v>
      </c>
      <c r="E100" s="8">
        <v>59</v>
      </c>
      <c r="F100" s="2"/>
      <c r="G100" s="11">
        <f>G101</f>
        <v>69010588</v>
      </c>
      <c r="H100" s="11">
        <f>H101</f>
        <v>68055284.049999997</v>
      </c>
      <c r="I100" s="11">
        <f t="shared" si="2"/>
        <v>98.615713939432013</v>
      </c>
    </row>
    <row r="101" spans="2:9" s="40" customFormat="1" ht="31.2">
      <c r="B101" s="9" t="s">
        <v>124</v>
      </c>
      <c r="C101" s="27">
        <v>1</v>
      </c>
      <c r="D101" s="7">
        <v>3</v>
      </c>
      <c r="E101" s="8">
        <v>59</v>
      </c>
      <c r="F101" s="2">
        <v>600</v>
      </c>
      <c r="G101" s="11">
        <f>G102+G103</f>
        <v>69010588</v>
      </c>
      <c r="H101" s="11">
        <f>H102+H103</f>
        <v>68055284.049999997</v>
      </c>
      <c r="I101" s="11">
        <f t="shared" si="2"/>
        <v>98.615713939432013</v>
      </c>
    </row>
    <row r="102" spans="2:9" s="40" customFormat="1" ht="15.6">
      <c r="B102" s="9" t="s">
        <v>125</v>
      </c>
      <c r="C102" s="27">
        <v>1</v>
      </c>
      <c r="D102" s="7">
        <v>3</v>
      </c>
      <c r="E102" s="8">
        <v>59</v>
      </c>
      <c r="F102" s="2">
        <v>610</v>
      </c>
      <c r="G102" s="11">
        <v>28606588</v>
      </c>
      <c r="H102" s="11">
        <v>28065271.07</v>
      </c>
      <c r="I102" s="11">
        <f t="shared" ref="I102:I165" si="3">H102/G102*100</f>
        <v>98.10771934772508</v>
      </c>
    </row>
    <row r="103" spans="2:9" s="40" customFormat="1" ht="15.6">
      <c r="B103" s="9" t="s">
        <v>126</v>
      </c>
      <c r="C103" s="27">
        <v>1</v>
      </c>
      <c r="D103" s="7">
        <v>3</v>
      </c>
      <c r="E103" s="8">
        <v>59</v>
      </c>
      <c r="F103" s="2">
        <v>620</v>
      </c>
      <c r="G103" s="11">
        <v>40404000</v>
      </c>
      <c r="H103" s="11">
        <v>39990012.979999997</v>
      </c>
      <c r="I103" s="11">
        <f t="shared" si="3"/>
        <v>98.975381100881094</v>
      </c>
    </row>
    <row r="104" spans="2:9" s="40" customFormat="1" ht="46.8">
      <c r="B104" s="6" t="s">
        <v>228</v>
      </c>
      <c r="C104" s="27">
        <v>1</v>
      </c>
      <c r="D104" s="7">
        <v>3</v>
      </c>
      <c r="E104" s="8">
        <v>2101</v>
      </c>
      <c r="F104" s="2"/>
      <c r="G104" s="11">
        <f>G105</f>
        <v>1300000</v>
      </c>
      <c r="H104" s="11">
        <f>H105</f>
        <v>1279642</v>
      </c>
      <c r="I104" s="11">
        <f t="shared" si="3"/>
        <v>98.433999999999997</v>
      </c>
    </row>
    <row r="105" spans="2:9" s="40" customFormat="1" ht="31.2">
      <c r="B105" s="9" t="s">
        <v>124</v>
      </c>
      <c r="C105" s="27">
        <v>1</v>
      </c>
      <c r="D105" s="7">
        <v>3</v>
      </c>
      <c r="E105" s="8">
        <v>2101</v>
      </c>
      <c r="F105" s="2">
        <v>600</v>
      </c>
      <c r="G105" s="11">
        <f>G106</f>
        <v>1300000</v>
      </c>
      <c r="H105" s="11">
        <f>H106</f>
        <v>1279642</v>
      </c>
      <c r="I105" s="11">
        <f t="shared" si="3"/>
        <v>98.433999999999997</v>
      </c>
    </row>
    <row r="106" spans="2:9" s="40" customFormat="1" ht="15.6">
      <c r="B106" s="9" t="s">
        <v>125</v>
      </c>
      <c r="C106" s="27">
        <v>1</v>
      </c>
      <c r="D106" s="7">
        <v>3</v>
      </c>
      <c r="E106" s="8">
        <v>2101</v>
      </c>
      <c r="F106" s="2">
        <v>610</v>
      </c>
      <c r="G106" s="11">
        <v>1300000</v>
      </c>
      <c r="H106" s="11">
        <v>1279642</v>
      </c>
      <c r="I106" s="11">
        <f t="shared" si="3"/>
        <v>98.433999999999997</v>
      </c>
    </row>
    <row r="107" spans="2:9" s="40" customFormat="1" ht="62.4">
      <c r="B107" s="6" t="s">
        <v>229</v>
      </c>
      <c r="C107" s="27">
        <v>1</v>
      </c>
      <c r="D107" s="7">
        <v>3</v>
      </c>
      <c r="E107" s="8">
        <v>2103</v>
      </c>
      <c r="F107" s="2"/>
      <c r="G107" s="11">
        <f>G108</f>
        <v>2012800</v>
      </c>
      <c r="H107" s="11">
        <f>H108</f>
        <v>1225592.82</v>
      </c>
      <c r="I107" s="11">
        <f t="shared" si="3"/>
        <v>60.889945349761533</v>
      </c>
    </row>
    <row r="108" spans="2:9" s="40" customFormat="1" ht="31.2">
      <c r="B108" s="9" t="s">
        <v>124</v>
      </c>
      <c r="C108" s="27">
        <v>1</v>
      </c>
      <c r="D108" s="7">
        <v>3</v>
      </c>
      <c r="E108" s="8">
        <v>2103</v>
      </c>
      <c r="F108" s="2">
        <v>600</v>
      </c>
      <c r="G108" s="11">
        <f>G109+G110</f>
        <v>2012800</v>
      </c>
      <c r="H108" s="11">
        <f>H109+H110</f>
        <v>1225592.82</v>
      </c>
      <c r="I108" s="11">
        <f t="shared" si="3"/>
        <v>60.889945349761533</v>
      </c>
    </row>
    <row r="109" spans="2:9" s="40" customFormat="1" ht="15.6">
      <c r="B109" s="9" t="s">
        <v>125</v>
      </c>
      <c r="C109" s="27">
        <v>1</v>
      </c>
      <c r="D109" s="7">
        <v>3</v>
      </c>
      <c r="E109" s="8">
        <v>2103</v>
      </c>
      <c r="F109" s="2">
        <v>610</v>
      </c>
      <c r="G109" s="11">
        <v>569000</v>
      </c>
      <c r="H109" s="11">
        <v>551906.06000000006</v>
      </c>
      <c r="I109" s="11">
        <f t="shared" si="3"/>
        <v>96.995792618629181</v>
      </c>
    </row>
    <row r="110" spans="2:9" s="40" customFormat="1" ht="15.6">
      <c r="B110" s="9" t="s">
        <v>126</v>
      </c>
      <c r="C110" s="27">
        <v>1</v>
      </c>
      <c r="D110" s="7">
        <v>3</v>
      </c>
      <c r="E110" s="8">
        <v>2103</v>
      </c>
      <c r="F110" s="2">
        <v>620</v>
      </c>
      <c r="G110" s="11">
        <v>1443800</v>
      </c>
      <c r="H110" s="11">
        <v>673686.76</v>
      </c>
      <c r="I110" s="11">
        <f t="shared" si="3"/>
        <v>46.660670452971324</v>
      </c>
    </row>
    <row r="111" spans="2:9" s="40" customFormat="1" ht="62.4">
      <c r="B111" s="9" t="s">
        <v>49</v>
      </c>
      <c r="C111" s="27">
        <v>1</v>
      </c>
      <c r="D111" s="7">
        <v>3</v>
      </c>
      <c r="E111" s="8">
        <v>5602</v>
      </c>
      <c r="F111" s="1"/>
      <c r="G111" s="11">
        <f>G112</f>
        <v>171000</v>
      </c>
      <c r="H111" s="11">
        <f>H112</f>
        <v>171000</v>
      </c>
      <c r="I111" s="11">
        <f t="shared" si="3"/>
        <v>100</v>
      </c>
    </row>
    <row r="112" spans="2:9" s="40" customFormat="1" ht="31.2">
      <c r="B112" s="9" t="s">
        <v>124</v>
      </c>
      <c r="C112" s="27">
        <v>1</v>
      </c>
      <c r="D112" s="7">
        <v>3</v>
      </c>
      <c r="E112" s="8">
        <v>5602</v>
      </c>
      <c r="F112" s="1">
        <v>600</v>
      </c>
      <c r="G112" s="11">
        <f>G113</f>
        <v>171000</v>
      </c>
      <c r="H112" s="11">
        <f>H113</f>
        <v>171000</v>
      </c>
      <c r="I112" s="11">
        <f t="shared" si="3"/>
        <v>100</v>
      </c>
    </row>
    <row r="113" spans="2:9" s="40" customFormat="1" ht="15.6">
      <c r="B113" s="9" t="s">
        <v>125</v>
      </c>
      <c r="C113" s="27">
        <v>1</v>
      </c>
      <c r="D113" s="7">
        <v>3</v>
      </c>
      <c r="E113" s="8">
        <v>5602</v>
      </c>
      <c r="F113" s="1">
        <v>610</v>
      </c>
      <c r="G113" s="11">
        <v>171000</v>
      </c>
      <c r="H113" s="11">
        <v>171000</v>
      </c>
      <c r="I113" s="11">
        <f t="shared" si="3"/>
        <v>100</v>
      </c>
    </row>
    <row r="114" spans="2:9" s="40" customFormat="1" ht="78">
      <c r="B114" s="6" t="s">
        <v>50</v>
      </c>
      <c r="C114" s="27">
        <v>1</v>
      </c>
      <c r="D114" s="7">
        <v>3</v>
      </c>
      <c r="E114" s="8">
        <v>5608</v>
      </c>
      <c r="F114" s="2"/>
      <c r="G114" s="11">
        <f>G115</f>
        <v>350000</v>
      </c>
      <c r="H114" s="11">
        <f>H115</f>
        <v>350000</v>
      </c>
      <c r="I114" s="11">
        <f t="shared" si="3"/>
        <v>100</v>
      </c>
    </row>
    <row r="115" spans="2:9" s="40" customFormat="1" ht="31.2">
      <c r="B115" s="9" t="s">
        <v>124</v>
      </c>
      <c r="C115" s="27">
        <v>1</v>
      </c>
      <c r="D115" s="7">
        <v>3</v>
      </c>
      <c r="E115" s="8">
        <v>5608</v>
      </c>
      <c r="F115" s="2">
        <v>600</v>
      </c>
      <c r="G115" s="11">
        <f>G116</f>
        <v>350000</v>
      </c>
      <c r="H115" s="11">
        <f>H116</f>
        <v>350000</v>
      </c>
      <c r="I115" s="11">
        <f t="shared" si="3"/>
        <v>100</v>
      </c>
    </row>
    <row r="116" spans="2:9" s="40" customFormat="1" ht="15.6">
      <c r="B116" s="9" t="s">
        <v>126</v>
      </c>
      <c r="C116" s="27">
        <v>1</v>
      </c>
      <c r="D116" s="7">
        <v>3</v>
      </c>
      <c r="E116" s="8">
        <v>5608</v>
      </c>
      <c r="F116" s="2">
        <v>620</v>
      </c>
      <c r="G116" s="11">
        <v>350000</v>
      </c>
      <c r="H116" s="11">
        <v>350000</v>
      </c>
      <c r="I116" s="11">
        <f t="shared" si="3"/>
        <v>100</v>
      </c>
    </row>
    <row r="117" spans="2:9" s="40" customFormat="1" ht="46.8">
      <c r="B117" s="6" t="s">
        <v>51</v>
      </c>
      <c r="C117" s="27">
        <v>1</v>
      </c>
      <c r="D117" s="7">
        <v>4</v>
      </c>
      <c r="E117" s="8">
        <v>0</v>
      </c>
      <c r="F117" s="2"/>
      <c r="G117" s="11">
        <f>G118</f>
        <v>465608</v>
      </c>
      <c r="H117" s="11">
        <f>H118</f>
        <v>465570</v>
      </c>
      <c r="I117" s="11">
        <f t="shared" si="3"/>
        <v>99.991838628202274</v>
      </c>
    </row>
    <row r="118" spans="2:9" s="40" customFormat="1" ht="46.8">
      <c r="B118" s="6" t="s">
        <v>52</v>
      </c>
      <c r="C118" s="27">
        <v>1</v>
      </c>
      <c r="D118" s="7">
        <v>4</v>
      </c>
      <c r="E118" s="8">
        <v>2101</v>
      </c>
      <c r="F118" s="2"/>
      <c r="G118" s="11">
        <f>G119</f>
        <v>465608</v>
      </c>
      <c r="H118" s="11">
        <f>H119</f>
        <v>465570</v>
      </c>
      <c r="I118" s="11">
        <f t="shared" si="3"/>
        <v>99.991838628202274</v>
      </c>
    </row>
    <row r="119" spans="2:9" s="40" customFormat="1" ht="31.2">
      <c r="B119" s="9" t="s">
        <v>124</v>
      </c>
      <c r="C119" s="27">
        <v>1</v>
      </c>
      <c r="D119" s="7">
        <v>4</v>
      </c>
      <c r="E119" s="8">
        <v>2101</v>
      </c>
      <c r="F119" s="2">
        <v>600</v>
      </c>
      <c r="G119" s="11">
        <f>G120+G121</f>
        <v>465608</v>
      </c>
      <c r="H119" s="11">
        <f>H120+H121</f>
        <v>465570</v>
      </c>
      <c r="I119" s="11">
        <f t="shared" si="3"/>
        <v>99.991838628202274</v>
      </c>
    </row>
    <row r="120" spans="2:9" s="40" customFormat="1" ht="15.6">
      <c r="B120" s="9" t="s">
        <v>125</v>
      </c>
      <c r="C120" s="27">
        <v>1</v>
      </c>
      <c r="D120" s="7">
        <v>4</v>
      </c>
      <c r="E120" s="8">
        <v>2101</v>
      </c>
      <c r="F120" s="2">
        <v>610</v>
      </c>
      <c r="G120" s="11">
        <v>425608</v>
      </c>
      <c r="H120" s="11">
        <v>425608</v>
      </c>
      <c r="I120" s="11">
        <f t="shared" si="3"/>
        <v>100</v>
      </c>
    </row>
    <row r="121" spans="2:9" s="40" customFormat="1" ht="15.6">
      <c r="B121" s="9" t="s">
        <v>126</v>
      </c>
      <c r="C121" s="27">
        <v>1</v>
      </c>
      <c r="D121" s="7">
        <v>4</v>
      </c>
      <c r="E121" s="8">
        <v>2101</v>
      </c>
      <c r="F121" s="2">
        <v>620</v>
      </c>
      <c r="G121" s="11">
        <v>40000</v>
      </c>
      <c r="H121" s="11">
        <v>39962</v>
      </c>
      <c r="I121" s="11">
        <f t="shared" si="3"/>
        <v>99.905000000000001</v>
      </c>
    </row>
    <row r="122" spans="2:9" s="40" customFormat="1" ht="46.8">
      <c r="B122" s="6" t="s">
        <v>53</v>
      </c>
      <c r="C122" s="27">
        <v>1</v>
      </c>
      <c r="D122" s="7">
        <v>5</v>
      </c>
      <c r="E122" s="8">
        <v>0</v>
      </c>
      <c r="F122" s="2"/>
      <c r="G122" s="11">
        <f>G123</f>
        <v>45020900</v>
      </c>
      <c r="H122" s="11">
        <f>H123</f>
        <v>44705464.82</v>
      </c>
      <c r="I122" s="11">
        <f t="shared" si="3"/>
        <v>99.299358342458717</v>
      </c>
    </row>
    <row r="123" spans="2:9" s="40" customFormat="1" ht="78">
      <c r="B123" s="6" t="s">
        <v>54</v>
      </c>
      <c r="C123" s="27">
        <v>1</v>
      </c>
      <c r="D123" s="7">
        <v>5</v>
      </c>
      <c r="E123" s="8">
        <v>59</v>
      </c>
      <c r="F123" s="2"/>
      <c r="G123" s="11">
        <f>G124+G126+G128</f>
        <v>45020900</v>
      </c>
      <c r="H123" s="11">
        <f>H124+H126+H128</f>
        <v>44705464.82</v>
      </c>
      <c r="I123" s="11">
        <f t="shared" si="3"/>
        <v>99.299358342458717</v>
      </c>
    </row>
    <row r="124" spans="2:9" s="40" customFormat="1" ht="46.8">
      <c r="B124" s="9" t="s">
        <v>46</v>
      </c>
      <c r="C124" s="27">
        <v>1</v>
      </c>
      <c r="D124" s="7">
        <v>5</v>
      </c>
      <c r="E124" s="8">
        <v>59</v>
      </c>
      <c r="F124" s="2">
        <v>100</v>
      </c>
      <c r="G124" s="11">
        <f>G125</f>
        <v>42349569</v>
      </c>
      <c r="H124" s="11">
        <f>H125</f>
        <v>42066106.340000004</v>
      </c>
      <c r="I124" s="11">
        <f t="shared" si="3"/>
        <v>99.330659870470001</v>
      </c>
    </row>
    <row r="125" spans="2:9" s="40" customFormat="1" ht="15.6">
      <c r="B125" s="9" t="s">
        <v>47</v>
      </c>
      <c r="C125" s="27">
        <v>1</v>
      </c>
      <c r="D125" s="7">
        <v>5</v>
      </c>
      <c r="E125" s="8">
        <v>59</v>
      </c>
      <c r="F125" s="2">
        <v>110</v>
      </c>
      <c r="G125" s="11">
        <v>42349569</v>
      </c>
      <c r="H125" s="11">
        <v>42066106.340000004</v>
      </c>
      <c r="I125" s="11">
        <f t="shared" si="3"/>
        <v>99.330659870470001</v>
      </c>
    </row>
    <row r="126" spans="2:9" s="40" customFormat="1" ht="15.6">
      <c r="B126" s="9" t="s">
        <v>129</v>
      </c>
      <c r="C126" s="27">
        <v>1</v>
      </c>
      <c r="D126" s="7">
        <v>5</v>
      </c>
      <c r="E126" s="8">
        <v>59</v>
      </c>
      <c r="F126" s="2">
        <v>200</v>
      </c>
      <c r="G126" s="11">
        <f>G127</f>
        <v>2671331</v>
      </c>
      <c r="H126" s="11">
        <f>H127</f>
        <v>2639358.48</v>
      </c>
      <c r="I126" s="11">
        <f t="shared" si="3"/>
        <v>98.803123985758418</v>
      </c>
    </row>
    <row r="127" spans="2:9" s="40" customFormat="1" ht="31.2">
      <c r="B127" s="9" t="s">
        <v>130</v>
      </c>
      <c r="C127" s="27">
        <v>1</v>
      </c>
      <c r="D127" s="7">
        <v>5</v>
      </c>
      <c r="E127" s="8">
        <v>59</v>
      </c>
      <c r="F127" s="2">
        <v>240</v>
      </c>
      <c r="G127" s="11">
        <v>2671331</v>
      </c>
      <c r="H127" s="11">
        <v>2639358.48</v>
      </c>
      <c r="I127" s="11">
        <f t="shared" si="3"/>
        <v>98.803123985758418</v>
      </c>
    </row>
    <row r="128" spans="2:9" s="40" customFormat="1" ht="15.6" hidden="1">
      <c r="B128" s="9" t="s">
        <v>55</v>
      </c>
      <c r="C128" s="27">
        <v>1</v>
      </c>
      <c r="D128" s="7">
        <v>5</v>
      </c>
      <c r="E128" s="8">
        <v>59</v>
      </c>
      <c r="F128" s="2">
        <v>800</v>
      </c>
      <c r="G128" s="11">
        <f>G129</f>
        <v>0</v>
      </c>
      <c r="H128" s="11">
        <f>H129</f>
        <v>0</v>
      </c>
      <c r="I128" s="11"/>
    </row>
    <row r="129" spans="2:9" s="40" customFormat="1" ht="15.6" hidden="1">
      <c r="B129" s="6" t="s">
        <v>56</v>
      </c>
      <c r="C129" s="27">
        <v>1</v>
      </c>
      <c r="D129" s="7">
        <v>5</v>
      </c>
      <c r="E129" s="8">
        <v>59</v>
      </c>
      <c r="F129" s="2">
        <v>850</v>
      </c>
      <c r="G129" s="11"/>
      <c r="H129" s="11"/>
      <c r="I129" s="11"/>
    </row>
    <row r="130" spans="2:9" s="40" customFormat="1" ht="31.2">
      <c r="B130" s="6" t="s">
        <v>57</v>
      </c>
      <c r="C130" s="27">
        <v>2</v>
      </c>
      <c r="D130" s="7">
        <v>0</v>
      </c>
      <c r="E130" s="8">
        <v>0</v>
      </c>
      <c r="F130" s="2"/>
      <c r="G130" s="11">
        <f>G131+G153+G163</f>
        <v>134288900</v>
      </c>
      <c r="H130" s="11">
        <f>H131+H153+H163</f>
        <v>129193274.46999998</v>
      </c>
      <c r="I130" s="11">
        <f t="shared" si="3"/>
        <v>96.205475262661309</v>
      </c>
    </row>
    <row r="131" spans="2:9" s="40" customFormat="1" ht="31.2">
      <c r="B131" s="6" t="s">
        <v>58</v>
      </c>
      <c r="C131" s="27">
        <v>2</v>
      </c>
      <c r="D131" s="7">
        <v>1</v>
      </c>
      <c r="E131" s="8">
        <v>0</v>
      </c>
      <c r="F131" s="2"/>
      <c r="G131" s="11">
        <f>G132+G135+G138+G141+G145+G150</f>
        <v>100291300</v>
      </c>
      <c r="H131" s="11">
        <f>H132+H135+H138+H141+H145+H150</f>
        <v>96609416.86999999</v>
      </c>
      <c r="I131" s="11">
        <f t="shared" si="3"/>
        <v>96.328811043430477</v>
      </c>
    </row>
    <row r="132" spans="2:9" s="40" customFormat="1" ht="46.8">
      <c r="B132" s="6" t="s">
        <v>59</v>
      </c>
      <c r="C132" s="27">
        <v>2</v>
      </c>
      <c r="D132" s="7">
        <v>1</v>
      </c>
      <c r="E132" s="8">
        <v>2104</v>
      </c>
      <c r="F132" s="2"/>
      <c r="G132" s="11">
        <f>G133</f>
        <v>3172300</v>
      </c>
      <c r="H132" s="11">
        <f>H133</f>
        <v>2778660.07</v>
      </c>
      <c r="I132" s="11">
        <f t="shared" si="3"/>
        <v>87.591339721968282</v>
      </c>
    </row>
    <row r="133" spans="2:9" s="40" customFormat="1" ht="31.2">
      <c r="B133" s="9" t="s">
        <v>124</v>
      </c>
      <c r="C133" s="27">
        <v>2</v>
      </c>
      <c r="D133" s="7">
        <v>1</v>
      </c>
      <c r="E133" s="8">
        <v>2104</v>
      </c>
      <c r="F133" s="2">
        <v>600</v>
      </c>
      <c r="G133" s="11">
        <f>G134</f>
        <v>3172300</v>
      </c>
      <c r="H133" s="11">
        <f>H134</f>
        <v>2778660.07</v>
      </c>
      <c r="I133" s="11">
        <f t="shared" si="3"/>
        <v>87.591339721968282</v>
      </c>
    </row>
    <row r="134" spans="2:9" s="40" customFormat="1" ht="15.6">
      <c r="B134" s="9" t="s">
        <v>125</v>
      </c>
      <c r="C134" s="27">
        <v>2</v>
      </c>
      <c r="D134" s="7">
        <v>1</v>
      </c>
      <c r="E134" s="8">
        <v>2104</v>
      </c>
      <c r="F134" s="2">
        <v>610</v>
      </c>
      <c r="G134" s="11">
        <v>3172300</v>
      </c>
      <c r="H134" s="11">
        <v>2778660.07</v>
      </c>
      <c r="I134" s="11">
        <f t="shared" si="3"/>
        <v>87.591339721968282</v>
      </c>
    </row>
    <row r="135" spans="2:9" s="40" customFormat="1" ht="62.4">
      <c r="B135" s="6" t="s">
        <v>167</v>
      </c>
      <c r="C135" s="27">
        <v>2</v>
      </c>
      <c r="D135" s="7">
        <v>1</v>
      </c>
      <c r="E135" s="8">
        <v>5260</v>
      </c>
      <c r="F135" s="2"/>
      <c r="G135" s="11">
        <f>G136</f>
        <v>368700</v>
      </c>
      <c r="H135" s="11">
        <f>H136</f>
        <v>347535.64</v>
      </c>
      <c r="I135" s="11">
        <f t="shared" si="3"/>
        <v>94.259734201247639</v>
      </c>
    </row>
    <row r="136" spans="2:9" s="40" customFormat="1" ht="15.6">
      <c r="B136" s="9" t="s">
        <v>168</v>
      </c>
      <c r="C136" s="27">
        <v>2</v>
      </c>
      <c r="D136" s="7">
        <v>1</v>
      </c>
      <c r="E136" s="8">
        <v>5260</v>
      </c>
      <c r="F136" s="2">
        <v>300</v>
      </c>
      <c r="G136" s="11">
        <f>G137</f>
        <v>368700</v>
      </c>
      <c r="H136" s="11">
        <f>H137</f>
        <v>347535.64</v>
      </c>
      <c r="I136" s="11">
        <f t="shared" si="3"/>
        <v>94.259734201247639</v>
      </c>
    </row>
    <row r="137" spans="2:9" s="40" customFormat="1" ht="15.6">
      <c r="B137" s="9" t="s">
        <v>169</v>
      </c>
      <c r="C137" s="27">
        <v>2</v>
      </c>
      <c r="D137" s="7">
        <v>1</v>
      </c>
      <c r="E137" s="8">
        <v>5260</v>
      </c>
      <c r="F137" s="2">
        <v>310</v>
      </c>
      <c r="G137" s="11">
        <v>368700</v>
      </c>
      <c r="H137" s="11">
        <v>347535.64</v>
      </c>
      <c r="I137" s="11">
        <f t="shared" si="3"/>
        <v>94.259734201247639</v>
      </c>
    </row>
    <row r="138" spans="2:9" s="40" customFormat="1" ht="62.4">
      <c r="B138" s="6" t="s">
        <v>170</v>
      </c>
      <c r="C138" s="27">
        <v>2</v>
      </c>
      <c r="D138" s="7">
        <v>1</v>
      </c>
      <c r="E138" s="8">
        <v>5407</v>
      </c>
      <c r="F138" s="2"/>
      <c r="G138" s="11">
        <f>G139</f>
        <v>2577800</v>
      </c>
      <c r="H138" s="11">
        <f>H139</f>
        <v>2329506.2000000002</v>
      </c>
      <c r="I138" s="11">
        <f t="shared" si="3"/>
        <v>90.367995965552026</v>
      </c>
    </row>
    <row r="139" spans="2:9" s="40" customFormat="1" ht="31.2">
      <c r="B139" s="9" t="s">
        <v>124</v>
      </c>
      <c r="C139" s="27">
        <v>2</v>
      </c>
      <c r="D139" s="7">
        <v>1</v>
      </c>
      <c r="E139" s="8">
        <v>5407</v>
      </c>
      <c r="F139" s="2">
        <v>600</v>
      </c>
      <c r="G139" s="11">
        <f>G140</f>
        <v>2577800</v>
      </c>
      <c r="H139" s="11">
        <f>H140</f>
        <v>2329506.2000000002</v>
      </c>
      <c r="I139" s="11">
        <f t="shared" si="3"/>
        <v>90.367995965552026</v>
      </c>
    </row>
    <row r="140" spans="2:9" s="40" customFormat="1" ht="15.6">
      <c r="B140" s="9" t="s">
        <v>125</v>
      </c>
      <c r="C140" s="27">
        <v>2</v>
      </c>
      <c r="D140" s="7">
        <v>1</v>
      </c>
      <c r="E140" s="8">
        <v>5407</v>
      </c>
      <c r="F140" s="2">
        <v>610</v>
      </c>
      <c r="G140" s="11">
        <v>2577800</v>
      </c>
      <c r="H140" s="11">
        <v>2329506.2000000002</v>
      </c>
      <c r="I140" s="11">
        <f t="shared" si="3"/>
        <v>90.367995965552026</v>
      </c>
    </row>
    <row r="141" spans="2:9" s="40" customFormat="1" ht="93.6">
      <c r="B141" s="6" t="s">
        <v>171</v>
      </c>
      <c r="C141" s="27">
        <v>2</v>
      </c>
      <c r="D141" s="7">
        <v>1</v>
      </c>
      <c r="E141" s="8">
        <v>5508</v>
      </c>
      <c r="F141" s="2"/>
      <c r="G141" s="11">
        <f>G142</f>
        <v>72142600</v>
      </c>
      <c r="H141" s="11">
        <f>H142</f>
        <v>72142600</v>
      </c>
      <c r="I141" s="11">
        <f t="shared" si="3"/>
        <v>100</v>
      </c>
    </row>
    <row r="142" spans="2:9" s="40" customFormat="1" ht="15.6">
      <c r="B142" s="9" t="s">
        <v>168</v>
      </c>
      <c r="C142" s="27">
        <v>2</v>
      </c>
      <c r="D142" s="7">
        <v>1</v>
      </c>
      <c r="E142" s="8">
        <v>5508</v>
      </c>
      <c r="F142" s="2">
        <v>300</v>
      </c>
      <c r="G142" s="11">
        <f>G143+G144</f>
        <v>72142600</v>
      </c>
      <c r="H142" s="11">
        <f>H143+H144</f>
        <v>72142600</v>
      </c>
      <c r="I142" s="11">
        <f t="shared" si="3"/>
        <v>100</v>
      </c>
    </row>
    <row r="143" spans="2:9" s="40" customFormat="1" ht="15.6">
      <c r="B143" s="9" t="s">
        <v>169</v>
      </c>
      <c r="C143" s="27">
        <v>2</v>
      </c>
      <c r="D143" s="7">
        <v>1</v>
      </c>
      <c r="E143" s="8">
        <v>5508</v>
      </c>
      <c r="F143" s="2">
        <v>310</v>
      </c>
      <c r="G143" s="11">
        <v>71191975.560000002</v>
      </c>
      <c r="H143" s="11">
        <v>71191975.560000002</v>
      </c>
      <c r="I143" s="11">
        <f t="shared" si="3"/>
        <v>100</v>
      </c>
    </row>
    <row r="144" spans="2:9" s="40" customFormat="1" ht="34.950000000000003" customHeight="1">
      <c r="B144" s="9" t="s">
        <v>253</v>
      </c>
      <c r="C144" s="27">
        <v>2</v>
      </c>
      <c r="D144" s="7">
        <v>1</v>
      </c>
      <c r="E144" s="8">
        <v>5508</v>
      </c>
      <c r="F144" s="2">
        <v>320</v>
      </c>
      <c r="G144" s="11">
        <v>950624.44</v>
      </c>
      <c r="H144" s="11">
        <v>950624.44</v>
      </c>
      <c r="I144" s="11">
        <f t="shared" si="3"/>
        <v>100</v>
      </c>
    </row>
    <row r="145" spans="2:9" s="40" customFormat="1" ht="62.4">
      <c r="B145" s="6" t="s">
        <v>172</v>
      </c>
      <c r="C145" s="27">
        <v>2</v>
      </c>
      <c r="D145" s="7">
        <v>1</v>
      </c>
      <c r="E145" s="8">
        <v>5509</v>
      </c>
      <c r="F145" s="2"/>
      <c r="G145" s="11">
        <f>G146+G148</f>
        <v>13174800</v>
      </c>
      <c r="H145" s="11">
        <f>H146+H148</f>
        <v>10159968.99</v>
      </c>
      <c r="I145" s="11">
        <f t="shared" si="3"/>
        <v>77.116684807359505</v>
      </c>
    </row>
    <row r="146" spans="2:9" s="40" customFormat="1" ht="46.8">
      <c r="B146" s="9" t="s">
        <v>46</v>
      </c>
      <c r="C146" s="27">
        <v>2</v>
      </c>
      <c r="D146" s="7">
        <v>1</v>
      </c>
      <c r="E146" s="8">
        <v>5509</v>
      </c>
      <c r="F146" s="2">
        <v>100</v>
      </c>
      <c r="G146" s="11">
        <f>G147</f>
        <v>9255000</v>
      </c>
      <c r="H146" s="11">
        <f>H147</f>
        <v>7690934.6399999997</v>
      </c>
      <c r="I146" s="11">
        <f t="shared" si="3"/>
        <v>83.10032025931929</v>
      </c>
    </row>
    <row r="147" spans="2:9" s="40" customFormat="1" ht="15.6">
      <c r="B147" s="9" t="s">
        <v>173</v>
      </c>
      <c r="C147" s="27">
        <v>2</v>
      </c>
      <c r="D147" s="7">
        <v>1</v>
      </c>
      <c r="E147" s="8">
        <v>5509</v>
      </c>
      <c r="F147" s="2">
        <v>120</v>
      </c>
      <c r="G147" s="11">
        <f>8855000+400000</f>
        <v>9255000</v>
      </c>
      <c r="H147" s="11">
        <f>7671112.46+19822.18</f>
        <v>7690934.6399999997</v>
      </c>
      <c r="I147" s="11">
        <f t="shared" si="3"/>
        <v>83.10032025931929</v>
      </c>
    </row>
    <row r="148" spans="2:9" s="40" customFormat="1" ht="15.6">
      <c r="B148" s="9" t="s">
        <v>129</v>
      </c>
      <c r="C148" s="27">
        <v>2</v>
      </c>
      <c r="D148" s="7">
        <v>1</v>
      </c>
      <c r="E148" s="8">
        <v>5509</v>
      </c>
      <c r="F148" s="2">
        <v>200</v>
      </c>
      <c r="G148" s="11">
        <f>G149</f>
        <v>3919800</v>
      </c>
      <c r="H148" s="11">
        <f>H149</f>
        <v>2469034.35</v>
      </c>
      <c r="I148" s="11">
        <f t="shared" si="3"/>
        <v>62.988783866523804</v>
      </c>
    </row>
    <row r="149" spans="2:9" s="40" customFormat="1" ht="31.2">
      <c r="B149" s="9" t="s">
        <v>130</v>
      </c>
      <c r="C149" s="27">
        <v>2</v>
      </c>
      <c r="D149" s="7">
        <v>1</v>
      </c>
      <c r="E149" s="8">
        <v>5509</v>
      </c>
      <c r="F149" s="2">
        <v>240</v>
      </c>
      <c r="G149" s="11">
        <v>3919800</v>
      </c>
      <c r="H149" s="11">
        <v>2469034.35</v>
      </c>
      <c r="I149" s="11">
        <f t="shared" si="3"/>
        <v>62.988783866523804</v>
      </c>
    </row>
    <row r="150" spans="2:9" s="40" customFormat="1" ht="46.8">
      <c r="B150" s="6" t="s">
        <v>174</v>
      </c>
      <c r="C150" s="27">
        <v>2</v>
      </c>
      <c r="D150" s="7">
        <v>1</v>
      </c>
      <c r="E150" s="8">
        <v>5510</v>
      </c>
      <c r="F150" s="2"/>
      <c r="G150" s="11">
        <f>G151</f>
        <v>8855100</v>
      </c>
      <c r="H150" s="11">
        <f>H151</f>
        <v>8851145.9700000007</v>
      </c>
      <c r="I150" s="11">
        <f t="shared" si="3"/>
        <v>99.955347426906542</v>
      </c>
    </row>
    <row r="151" spans="2:9" s="40" customFormat="1" ht="31.2">
      <c r="B151" s="9" t="s">
        <v>124</v>
      </c>
      <c r="C151" s="27">
        <v>2</v>
      </c>
      <c r="D151" s="7">
        <v>1</v>
      </c>
      <c r="E151" s="8">
        <v>5510</v>
      </c>
      <c r="F151" s="2">
        <v>600</v>
      </c>
      <c r="G151" s="11">
        <f>G152</f>
        <v>8855100</v>
      </c>
      <c r="H151" s="11">
        <f>H152</f>
        <v>8851145.9700000007</v>
      </c>
      <c r="I151" s="11">
        <f t="shared" si="3"/>
        <v>99.955347426906542</v>
      </c>
    </row>
    <row r="152" spans="2:9" s="40" customFormat="1" ht="15.6">
      <c r="B152" s="9" t="s">
        <v>125</v>
      </c>
      <c r="C152" s="27">
        <v>2</v>
      </c>
      <c r="D152" s="7">
        <v>1</v>
      </c>
      <c r="E152" s="8">
        <v>5510</v>
      </c>
      <c r="F152" s="2">
        <v>610</v>
      </c>
      <c r="G152" s="11">
        <v>8855100</v>
      </c>
      <c r="H152" s="11">
        <v>8851145.9700000007</v>
      </c>
      <c r="I152" s="11">
        <f t="shared" si="3"/>
        <v>99.955347426906542</v>
      </c>
    </row>
    <row r="153" spans="2:9" s="40" customFormat="1" ht="46.8">
      <c r="B153" s="6" t="s">
        <v>175</v>
      </c>
      <c r="C153" s="27">
        <v>2</v>
      </c>
      <c r="D153" s="7">
        <v>2</v>
      </c>
      <c r="E153" s="8">
        <v>0</v>
      </c>
      <c r="F153" s="2"/>
      <c r="G153" s="11">
        <f>G154+G157+G160</f>
        <v>5582800</v>
      </c>
      <c r="H153" s="11">
        <f>H154+H157+H160</f>
        <v>5462695.0199999996</v>
      </c>
      <c r="I153" s="11">
        <f t="shared" si="3"/>
        <v>97.848660528766914</v>
      </c>
    </row>
    <row r="154" spans="2:9" s="40" customFormat="1" ht="78">
      <c r="B154" s="6" t="s">
        <v>252</v>
      </c>
      <c r="C154" s="27">
        <v>2</v>
      </c>
      <c r="D154" s="7">
        <v>2</v>
      </c>
      <c r="E154" s="8">
        <v>3263</v>
      </c>
      <c r="F154" s="2"/>
      <c r="G154" s="11">
        <f>G155</f>
        <v>3550800</v>
      </c>
      <c r="H154" s="11">
        <f>H155</f>
        <v>3550190</v>
      </c>
      <c r="I154" s="11">
        <f t="shared" si="3"/>
        <v>99.982820772783597</v>
      </c>
    </row>
    <row r="155" spans="2:9" s="40" customFormat="1" ht="15.6">
      <c r="B155" s="9" t="s">
        <v>168</v>
      </c>
      <c r="C155" s="27">
        <v>2</v>
      </c>
      <c r="D155" s="7">
        <v>2</v>
      </c>
      <c r="E155" s="8">
        <v>3263</v>
      </c>
      <c r="F155" s="2">
        <v>300</v>
      </c>
      <c r="G155" s="11">
        <f>G156</f>
        <v>3550800</v>
      </c>
      <c r="H155" s="11">
        <f>H156</f>
        <v>3550190</v>
      </c>
      <c r="I155" s="11">
        <f t="shared" si="3"/>
        <v>99.982820772783597</v>
      </c>
    </row>
    <row r="156" spans="2:9" s="40" customFormat="1" ht="31.2">
      <c r="B156" s="9" t="s">
        <v>253</v>
      </c>
      <c r="C156" s="27">
        <v>2</v>
      </c>
      <c r="D156" s="7">
        <v>2</v>
      </c>
      <c r="E156" s="8">
        <v>3263</v>
      </c>
      <c r="F156" s="2">
        <v>320</v>
      </c>
      <c r="G156" s="11">
        <v>3550800</v>
      </c>
      <c r="H156" s="11">
        <v>3550190</v>
      </c>
      <c r="I156" s="11">
        <f t="shared" si="3"/>
        <v>99.982820772783597</v>
      </c>
    </row>
    <row r="157" spans="2:9" s="40" customFormat="1" ht="62.4">
      <c r="B157" s="6" t="s">
        <v>254</v>
      </c>
      <c r="C157" s="27">
        <v>2</v>
      </c>
      <c r="D157" s="7">
        <v>2</v>
      </c>
      <c r="E157" s="8">
        <v>3662</v>
      </c>
      <c r="F157" s="2"/>
      <c r="G157" s="11">
        <f>G158</f>
        <v>832000</v>
      </c>
      <c r="H157" s="11">
        <f>H158</f>
        <v>832000</v>
      </c>
      <c r="I157" s="11">
        <f t="shared" si="3"/>
        <v>100</v>
      </c>
    </row>
    <row r="158" spans="2:9" s="40" customFormat="1" ht="15.6">
      <c r="B158" s="9" t="s">
        <v>168</v>
      </c>
      <c r="C158" s="27">
        <v>2</v>
      </c>
      <c r="D158" s="7">
        <v>2</v>
      </c>
      <c r="E158" s="8">
        <v>3662</v>
      </c>
      <c r="F158" s="2">
        <v>300</v>
      </c>
      <c r="G158" s="11">
        <f>G159</f>
        <v>832000</v>
      </c>
      <c r="H158" s="11">
        <f>H159</f>
        <v>832000</v>
      </c>
      <c r="I158" s="11">
        <f t="shared" si="3"/>
        <v>100</v>
      </c>
    </row>
    <row r="159" spans="2:9" s="40" customFormat="1" ht="15.6">
      <c r="B159" s="9" t="s">
        <v>255</v>
      </c>
      <c r="C159" s="27">
        <v>2</v>
      </c>
      <c r="D159" s="7">
        <v>2</v>
      </c>
      <c r="E159" s="8">
        <v>3662</v>
      </c>
      <c r="F159" s="1">
        <v>360</v>
      </c>
      <c r="G159" s="11">
        <v>832000</v>
      </c>
      <c r="H159" s="11">
        <v>832000</v>
      </c>
      <c r="I159" s="11">
        <f t="shared" si="3"/>
        <v>100</v>
      </c>
    </row>
    <row r="160" spans="2:9" s="40" customFormat="1" ht="78">
      <c r="B160" s="6" t="s">
        <v>256</v>
      </c>
      <c r="C160" s="27">
        <v>2</v>
      </c>
      <c r="D160" s="7">
        <v>2</v>
      </c>
      <c r="E160" s="8">
        <v>7801</v>
      </c>
      <c r="F160" s="2"/>
      <c r="G160" s="11">
        <f>G161</f>
        <v>1200000</v>
      </c>
      <c r="H160" s="11">
        <f>H161</f>
        <v>1080505.02</v>
      </c>
      <c r="I160" s="11">
        <f t="shared" si="3"/>
        <v>90.042085</v>
      </c>
    </row>
    <row r="161" spans="2:9" s="40" customFormat="1" ht="15.6">
      <c r="B161" s="9" t="s">
        <v>55</v>
      </c>
      <c r="C161" s="27">
        <v>2</v>
      </c>
      <c r="D161" s="7">
        <v>2</v>
      </c>
      <c r="E161" s="8">
        <v>7801</v>
      </c>
      <c r="F161" s="2">
        <v>800</v>
      </c>
      <c r="G161" s="11">
        <f>G162</f>
        <v>1200000</v>
      </c>
      <c r="H161" s="11">
        <f>H162</f>
        <v>1080505.02</v>
      </c>
      <c r="I161" s="11">
        <f t="shared" si="3"/>
        <v>90.042085</v>
      </c>
    </row>
    <row r="162" spans="2:9" s="40" customFormat="1" ht="31.2">
      <c r="B162" s="9" t="s">
        <v>257</v>
      </c>
      <c r="C162" s="27">
        <v>2</v>
      </c>
      <c r="D162" s="7">
        <v>2</v>
      </c>
      <c r="E162" s="8">
        <v>7801</v>
      </c>
      <c r="F162" s="1">
        <v>810</v>
      </c>
      <c r="G162" s="11">
        <v>1200000</v>
      </c>
      <c r="H162" s="11">
        <v>1080505.02</v>
      </c>
      <c r="I162" s="11">
        <f t="shared" si="3"/>
        <v>90.042085</v>
      </c>
    </row>
    <row r="163" spans="2:9" s="40" customFormat="1" ht="31.2">
      <c r="B163" s="6" t="s">
        <v>258</v>
      </c>
      <c r="C163" s="27">
        <v>2</v>
      </c>
      <c r="D163" s="7">
        <v>3</v>
      </c>
      <c r="E163" s="8">
        <v>0</v>
      </c>
      <c r="F163" s="2"/>
      <c r="G163" s="11">
        <f>G164+G167</f>
        <v>28414800</v>
      </c>
      <c r="H163" s="11">
        <f>H164+H167</f>
        <v>27121162.579999998</v>
      </c>
      <c r="I163" s="11">
        <f t="shared" si="3"/>
        <v>95.447311189943264</v>
      </c>
    </row>
    <row r="164" spans="2:9" s="40" customFormat="1" ht="93.6">
      <c r="B164" s="6" t="s">
        <v>259</v>
      </c>
      <c r="C164" s="27">
        <v>2</v>
      </c>
      <c r="D164" s="7">
        <v>3</v>
      </c>
      <c r="E164" s="8">
        <v>5511</v>
      </c>
      <c r="F164" s="2"/>
      <c r="G164" s="11">
        <f>G165</f>
        <v>28405200</v>
      </c>
      <c r="H164" s="11">
        <f>H165</f>
        <v>27111812.559999999</v>
      </c>
      <c r="I164" s="11">
        <f t="shared" si="3"/>
        <v>95.446652584738004</v>
      </c>
    </row>
    <row r="165" spans="2:9" s="40" customFormat="1" ht="15.6">
      <c r="B165" s="9" t="s">
        <v>129</v>
      </c>
      <c r="C165" s="27">
        <v>2</v>
      </c>
      <c r="D165" s="7">
        <v>3</v>
      </c>
      <c r="E165" s="8">
        <v>5511</v>
      </c>
      <c r="F165" s="2">
        <v>200</v>
      </c>
      <c r="G165" s="11">
        <f>G166</f>
        <v>28405200</v>
      </c>
      <c r="H165" s="11">
        <f>H166</f>
        <v>27111812.559999999</v>
      </c>
      <c r="I165" s="11">
        <f t="shared" si="3"/>
        <v>95.446652584738004</v>
      </c>
    </row>
    <row r="166" spans="2:9" s="40" customFormat="1" ht="31.2">
      <c r="B166" s="9" t="s">
        <v>130</v>
      </c>
      <c r="C166" s="27">
        <v>2</v>
      </c>
      <c r="D166" s="7">
        <v>3</v>
      </c>
      <c r="E166" s="8">
        <v>5511</v>
      </c>
      <c r="F166" s="2">
        <v>240</v>
      </c>
      <c r="G166" s="11">
        <v>28405200</v>
      </c>
      <c r="H166" s="11">
        <v>27111812.559999999</v>
      </c>
      <c r="I166" s="11">
        <f t="shared" ref="I166:I229" si="4">H166/G166*100</f>
        <v>95.446652584738004</v>
      </c>
    </row>
    <row r="167" spans="2:9" s="40" customFormat="1" ht="93.6">
      <c r="B167" s="6" t="s">
        <v>260</v>
      </c>
      <c r="C167" s="27">
        <v>2</v>
      </c>
      <c r="D167" s="7">
        <v>3</v>
      </c>
      <c r="E167" s="8">
        <v>5512</v>
      </c>
      <c r="F167" s="2"/>
      <c r="G167" s="11">
        <f>G168</f>
        <v>9600</v>
      </c>
      <c r="H167" s="11">
        <f>H168</f>
        <v>9350.02</v>
      </c>
      <c r="I167" s="11">
        <f t="shared" si="4"/>
        <v>97.396041666666662</v>
      </c>
    </row>
    <row r="168" spans="2:9" s="40" customFormat="1" ht="15.6">
      <c r="B168" s="9" t="s">
        <v>168</v>
      </c>
      <c r="C168" s="27">
        <v>2</v>
      </c>
      <c r="D168" s="7">
        <v>3</v>
      </c>
      <c r="E168" s="8">
        <v>5512</v>
      </c>
      <c r="F168" s="2">
        <v>300</v>
      </c>
      <c r="G168" s="11">
        <f>G169</f>
        <v>9600</v>
      </c>
      <c r="H168" s="11">
        <f>H169</f>
        <v>9350.02</v>
      </c>
      <c r="I168" s="11">
        <f t="shared" si="4"/>
        <v>97.396041666666662</v>
      </c>
    </row>
    <row r="169" spans="2:9" s="40" customFormat="1" ht="31.2">
      <c r="B169" s="9" t="s">
        <v>253</v>
      </c>
      <c r="C169" s="27">
        <v>2</v>
      </c>
      <c r="D169" s="7">
        <v>3</v>
      </c>
      <c r="E169" s="8">
        <v>5512</v>
      </c>
      <c r="F169" s="2">
        <v>320</v>
      </c>
      <c r="G169" s="11">
        <v>9600</v>
      </c>
      <c r="H169" s="11">
        <v>9350.02</v>
      </c>
      <c r="I169" s="11">
        <f t="shared" si="4"/>
        <v>97.396041666666662</v>
      </c>
    </row>
    <row r="170" spans="2:9" s="40" customFormat="1" ht="31.2">
      <c r="B170" s="6" t="s">
        <v>261</v>
      </c>
      <c r="C170" s="27">
        <v>3</v>
      </c>
      <c r="D170" s="7">
        <v>0</v>
      </c>
      <c r="E170" s="8">
        <v>0</v>
      </c>
      <c r="F170" s="2"/>
      <c r="G170" s="11">
        <f t="shared" ref="G170:H172" si="5">G171</f>
        <v>398200</v>
      </c>
      <c r="H170" s="11">
        <f t="shared" si="5"/>
        <v>398113.1</v>
      </c>
      <c r="I170" s="11">
        <f t="shared" si="4"/>
        <v>99.978176795580112</v>
      </c>
    </row>
    <row r="171" spans="2:9" s="40" customFormat="1" ht="78">
      <c r="B171" s="6" t="s">
        <v>262</v>
      </c>
      <c r="C171" s="27">
        <v>3</v>
      </c>
      <c r="D171" s="7">
        <v>0</v>
      </c>
      <c r="E171" s="8">
        <v>2106</v>
      </c>
      <c r="F171" s="2"/>
      <c r="G171" s="11">
        <f t="shared" si="5"/>
        <v>398200</v>
      </c>
      <c r="H171" s="11">
        <f t="shared" si="5"/>
        <v>398113.1</v>
      </c>
      <c r="I171" s="11">
        <f t="shared" si="4"/>
        <v>99.978176795580112</v>
      </c>
    </row>
    <row r="172" spans="2:9" s="40" customFormat="1" ht="15.6">
      <c r="B172" s="9" t="s">
        <v>129</v>
      </c>
      <c r="C172" s="27">
        <v>3</v>
      </c>
      <c r="D172" s="7">
        <v>0</v>
      </c>
      <c r="E172" s="8">
        <v>2106</v>
      </c>
      <c r="F172" s="2">
        <v>200</v>
      </c>
      <c r="G172" s="11">
        <f t="shared" si="5"/>
        <v>398200</v>
      </c>
      <c r="H172" s="11">
        <f t="shared" si="5"/>
        <v>398113.1</v>
      </c>
      <c r="I172" s="11">
        <f t="shared" si="4"/>
        <v>99.978176795580112</v>
      </c>
    </row>
    <row r="173" spans="2:9" s="40" customFormat="1" ht="31.2">
      <c r="B173" s="9" t="s">
        <v>130</v>
      </c>
      <c r="C173" s="27">
        <v>3</v>
      </c>
      <c r="D173" s="7">
        <v>0</v>
      </c>
      <c r="E173" s="8">
        <v>2106</v>
      </c>
      <c r="F173" s="2">
        <v>240</v>
      </c>
      <c r="G173" s="11">
        <v>398200</v>
      </c>
      <c r="H173" s="11">
        <v>398113.1</v>
      </c>
      <c r="I173" s="11">
        <f t="shared" si="4"/>
        <v>99.978176795580112</v>
      </c>
    </row>
    <row r="174" spans="2:9" s="40" customFormat="1" ht="31.2">
      <c r="B174" s="6" t="s">
        <v>263</v>
      </c>
      <c r="C174" s="27">
        <v>4</v>
      </c>
      <c r="D174" s="7">
        <v>0</v>
      </c>
      <c r="E174" s="8">
        <v>0</v>
      </c>
      <c r="F174" s="2"/>
      <c r="G174" s="11">
        <f>G175+G202+G214+G218</f>
        <v>272716298.78999996</v>
      </c>
      <c r="H174" s="11">
        <f>H175+H202+H214+H218</f>
        <v>211433435.59999999</v>
      </c>
      <c r="I174" s="11">
        <f t="shared" si="4"/>
        <v>77.528712635840776</v>
      </c>
    </row>
    <row r="175" spans="2:9" s="40" customFormat="1" ht="46.8">
      <c r="B175" s="6" t="s">
        <v>266</v>
      </c>
      <c r="C175" s="27">
        <v>4</v>
      </c>
      <c r="D175" s="7">
        <v>1</v>
      </c>
      <c r="E175" s="8">
        <v>0</v>
      </c>
      <c r="F175" s="2"/>
      <c r="G175" s="11">
        <f>G176+G179+G183+G187+G190+G196+G199</f>
        <v>179248098.78999999</v>
      </c>
      <c r="H175" s="11">
        <f>H176+H179+H183+H187+H190+H196+H199</f>
        <v>118267314.36</v>
      </c>
      <c r="I175" s="11">
        <f t="shared" si="4"/>
        <v>65.979675744598737</v>
      </c>
    </row>
    <row r="176" spans="2:9" s="40" customFormat="1" ht="78">
      <c r="B176" s="6" t="s">
        <v>267</v>
      </c>
      <c r="C176" s="27">
        <v>4</v>
      </c>
      <c r="D176" s="7">
        <v>1</v>
      </c>
      <c r="E176" s="8">
        <v>59</v>
      </c>
      <c r="F176" s="2"/>
      <c r="G176" s="11">
        <f>G177</f>
        <v>44638200</v>
      </c>
      <c r="H176" s="11">
        <f>H177</f>
        <v>44489743.060000002</v>
      </c>
      <c r="I176" s="11">
        <f t="shared" si="4"/>
        <v>99.667421759837993</v>
      </c>
    </row>
    <row r="177" spans="2:9" s="40" customFormat="1" ht="31.2">
      <c r="B177" s="9" t="s">
        <v>124</v>
      </c>
      <c r="C177" s="27">
        <v>4</v>
      </c>
      <c r="D177" s="7">
        <v>1</v>
      </c>
      <c r="E177" s="8">
        <v>59</v>
      </c>
      <c r="F177" s="2">
        <v>600</v>
      </c>
      <c r="G177" s="11">
        <f>G178</f>
        <v>44638200</v>
      </c>
      <c r="H177" s="11">
        <f>H178</f>
        <v>44489743.060000002</v>
      </c>
      <c r="I177" s="11">
        <f t="shared" si="4"/>
        <v>99.667421759837993</v>
      </c>
    </row>
    <row r="178" spans="2:9" s="40" customFormat="1" ht="15.6">
      <c r="B178" s="9" t="s">
        <v>126</v>
      </c>
      <c r="C178" s="27">
        <v>4</v>
      </c>
      <c r="D178" s="7">
        <v>1</v>
      </c>
      <c r="E178" s="8">
        <v>59</v>
      </c>
      <c r="F178" s="2">
        <v>620</v>
      </c>
      <c r="G178" s="11">
        <v>44638200</v>
      </c>
      <c r="H178" s="11">
        <v>44489743.060000002</v>
      </c>
      <c r="I178" s="11">
        <f t="shared" si="4"/>
        <v>99.667421759837993</v>
      </c>
    </row>
    <row r="179" spans="2:9" s="40" customFormat="1" ht="62.4">
      <c r="B179" s="6" t="s">
        <v>268</v>
      </c>
      <c r="C179" s="27">
        <v>4</v>
      </c>
      <c r="D179" s="7">
        <v>1</v>
      </c>
      <c r="E179" s="8">
        <v>2107</v>
      </c>
      <c r="F179" s="2"/>
      <c r="G179" s="11">
        <f>G180</f>
        <v>1712500</v>
      </c>
      <c r="H179" s="11">
        <f>H180</f>
        <v>1709916.61</v>
      </c>
      <c r="I179" s="11">
        <f t="shared" si="4"/>
        <v>99.849145109489058</v>
      </c>
    </row>
    <row r="180" spans="2:9" s="40" customFormat="1" ht="31.2">
      <c r="B180" s="9" t="s">
        <v>124</v>
      </c>
      <c r="C180" s="27">
        <v>4</v>
      </c>
      <c r="D180" s="7">
        <v>1</v>
      </c>
      <c r="E180" s="8">
        <v>2107</v>
      </c>
      <c r="F180" s="2">
        <v>600</v>
      </c>
      <c r="G180" s="11">
        <f>G181+G182</f>
        <v>1712500</v>
      </c>
      <c r="H180" s="11">
        <f>H181+H182</f>
        <v>1709916.61</v>
      </c>
      <c r="I180" s="11">
        <f t="shared" si="4"/>
        <v>99.849145109489058</v>
      </c>
    </row>
    <row r="181" spans="2:9" s="40" customFormat="1" ht="15.6">
      <c r="B181" s="9" t="s">
        <v>125</v>
      </c>
      <c r="C181" s="27">
        <v>4</v>
      </c>
      <c r="D181" s="7">
        <v>1</v>
      </c>
      <c r="E181" s="8">
        <v>2107</v>
      </c>
      <c r="F181" s="2">
        <v>610</v>
      </c>
      <c r="G181" s="11">
        <v>100000</v>
      </c>
      <c r="H181" s="11">
        <v>99900</v>
      </c>
      <c r="I181" s="11">
        <f t="shared" si="4"/>
        <v>99.9</v>
      </c>
    </row>
    <row r="182" spans="2:9" s="40" customFormat="1" ht="15.6">
      <c r="B182" s="9" t="s">
        <v>126</v>
      </c>
      <c r="C182" s="27">
        <v>4</v>
      </c>
      <c r="D182" s="7">
        <v>1</v>
      </c>
      <c r="E182" s="8">
        <v>2107</v>
      </c>
      <c r="F182" s="2">
        <v>620</v>
      </c>
      <c r="G182" s="11">
        <v>1612500</v>
      </c>
      <c r="H182" s="11">
        <v>1610016.61</v>
      </c>
      <c r="I182" s="11">
        <f t="shared" si="4"/>
        <v>99.845991317829458</v>
      </c>
    </row>
    <row r="183" spans="2:9" s="40" customFormat="1" ht="78">
      <c r="B183" s="6" t="s">
        <v>269</v>
      </c>
      <c r="C183" s="27">
        <v>4</v>
      </c>
      <c r="D183" s="7">
        <v>1</v>
      </c>
      <c r="E183" s="8">
        <v>2108</v>
      </c>
      <c r="F183" s="2"/>
      <c r="G183" s="11">
        <f>G184</f>
        <v>570500</v>
      </c>
      <c r="H183" s="11">
        <f>H184</f>
        <v>570500</v>
      </c>
      <c r="I183" s="11">
        <f t="shared" si="4"/>
        <v>100</v>
      </c>
    </row>
    <row r="184" spans="2:9" s="40" customFormat="1" ht="31.2">
      <c r="B184" s="9" t="s">
        <v>124</v>
      </c>
      <c r="C184" s="27">
        <v>4</v>
      </c>
      <c r="D184" s="7">
        <v>1</v>
      </c>
      <c r="E184" s="8">
        <v>2108</v>
      </c>
      <c r="F184" s="2">
        <v>600</v>
      </c>
      <c r="G184" s="11">
        <f>G185+G186</f>
        <v>570500</v>
      </c>
      <c r="H184" s="11">
        <f>H185+H186</f>
        <v>570500</v>
      </c>
      <c r="I184" s="11">
        <f t="shared" si="4"/>
        <v>100</v>
      </c>
    </row>
    <row r="185" spans="2:9" s="40" customFormat="1" ht="15.6">
      <c r="B185" s="9" t="s">
        <v>125</v>
      </c>
      <c r="C185" s="27">
        <v>4</v>
      </c>
      <c r="D185" s="7">
        <v>1</v>
      </c>
      <c r="E185" s="8">
        <v>2108</v>
      </c>
      <c r="F185" s="2">
        <v>610</v>
      </c>
      <c r="G185" s="11">
        <v>430500</v>
      </c>
      <c r="H185" s="11">
        <v>430500</v>
      </c>
      <c r="I185" s="11">
        <f t="shared" si="4"/>
        <v>100</v>
      </c>
    </row>
    <row r="186" spans="2:9" s="40" customFormat="1" ht="15.6">
      <c r="B186" s="9" t="s">
        <v>126</v>
      </c>
      <c r="C186" s="27">
        <v>4</v>
      </c>
      <c r="D186" s="7">
        <v>1</v>
      </c>
      <c r="E186" s="8">
        <v>2108</v>
      </c>
      <c r="F186" s="2">
        <v>620</v>
      </c>
      <c r="G186" s="11">
        <v>140000</v>
      </c>
      <c r="H186" s="11">
        <v>140000</v>
      </c>
      <c r="I186" s="11">
        <f t="shared" si="4"/>
        <v>100</v>
      </c>
    </row>
    <row r="187" spans="2:9" s="40" customFormat="1" ht="62.4">
      <c r="B187" s="6" t="s">
        <v>7</v>
      </c>
      <c r="C187" s="27">
        <v>4</v>
      </c>
      <c r="D187" s="7">
        <v>1</v>
      </c>
      <c r="E187" s="8">
        <v>4204</v>
      </c>
      <c r="F187" s="2"/>
      <c r="G187" s="11">
        <f>G188</f>
        <v>111412926.41</v>
      </c>
      <c r="H187" s="11">
        <f>H188</f>
        <v>50583182.310000002</v>
      </c>
      <c r="I187" s="11">
        <f t="shared" si="4"/>
        <v>45.401538169685715</v>
      </c>
    </row>
    <row r="188" spans="2:9" s="40" customFormat="1" ht="31.2">
      <c r="B188" s="9" t="s">
        <v>8</v>
      </c>
      <c r="C188" s="27">
        <v>4</v>
      </c>
      <c r="D188" s="7">
        <v>1</v>
      </c>
      <c r="E188" s="8">
        <v>4204</v>
      </c>
      <c r="F188" s="2">
        <v>400</v>
      </c>
      <c r="G188" s="11">
        <f>G189</f>
        <v>111412926.41</v>
      </c>
      <c r="H188" s="11">
        <f>H189</f>
        <v>50583182.310000002</v>
      </c>
      <c r="I188" s="11">
        <f t="shared" si="4"/>
        <v>45.401538169685715</v>
      </c>
    </row>
    <row r="189" spans="2:9" s="40" customFormat="1" ht="15.6">
      <c r="B189" s="9" t="s">
        <v>9</v>
      </c>
      <c r="C189" s="27">
        <v>4</v>
      </c>
      <c r="D189" s="7">
        <v>1</v>
      </c>
      <c r="E189" s="8">
        <v>4204</v>
      </c>
      <c r="F189" s="2">
        <v>410</v>
      </c>
      <c r="G189" s="11">
        <v>111412926.41</v>
      </c>
      <c r="H189" s="11">
        <v>50583182.310000002</v>
      </c>
      <c r="I189" s="11">
        <f t="shared" si="4"/>
        <v>45.401538169685715</v>
      </c>
    </row>
    <row r="190" spans="2:9" s="40" customFormat="1" ht="62.4">
      <c r="B190" s="6" t="s">
        <v>10</v>
      </c>
      <c r="C190" s="27">
        <v>4</v>
      </c>
      <c r="D190" s="7">
        <v>1</v>
      </c>
      <c r="E190" s="8">
        <v>5408</v>
      </c>
      <c r="F190" s="2"/>
      <c r="G190" s="11">
        <f>G191+G193</f>
        <v>20618072.379999999</v>
      </c>
      <c r="H190" s="11">
        <f>H191+H193</f>
        <v>20618072.379999999</v>
      </c>
      <c r="I190" s="11">
        <f t="shared" si="4"/>
        <v>100</v>
      </c>
    </row>
    <row r="191" spans="2:9" s="40" customFormat="1" ht="31.2">
      <c r="B191" s="9" t="s">
        <v>8</v>
      </c>
      <c r="C191" s="27">
        <v>4</v>
      </c>
      <c r="D191" s="7">
        <v>1</v>
      </c>
      <c r="E191" s="8">
        <v>5408</v>
      </c>
      <c r="F191" s="2">
        <v>400</v>
      </c>
      <c r="G191" s="11">
        <f>G192</f>
        <v>17471572.379999999</v>
      </c>
      <c r="H191" s="11">
        <f>H192</f>
        <v>17471572.379999999</v>
      </c>
      <c r="I191" s="11">
        <f t="shared" si="4"/>
        <v>100</v>
      </c>
    </row>
    <row r="192" spans="2:9" s="40" customFormat="1" ht="15.6">
      <c r="B192" s="9" t="s">
        <v>9</v>
      </c>
      <c r="C192" s="27">
        <v>4</v>
      </c>
      <c r="D192" s="7">
        <v>1</v>
      </c>
      <c r="E192" s="8">
        <v>5408</v>
      </c>
      <c r="F192" s="2">
        <v>410</v>
      </c>
      <c r="G192" s="11">
        <v>17471572.379999999</v>
      </c>
      <c r="H192" s="11">
        <v>17471572.379999999</v>
      </c>
      <c r="I192" s="11">
        <f t="shared" si="4"/>
        <v>100</v>
      </c>
    </row>
    <row r="193" spans="2:9" s="40" customFormat="1" ht="31.2">
      <c r="B193" s="9" t="s">
        <v>124</v>
      </c>
      <c r="C193" s="27">
        <v>4</v>
      </c>
      <c r="D193" s="7">
        <v>1</v>
      </c>
      <c r="E193" s="8">
        <v>5408</v>
      </c>
      <c r="F193" s="2">
        <v>600</v>
      </c>
      <c r="G193" s="11">
        <f>G194+G195</f>
        <v>3146500</v>
      </c>
      <c r="H193" s="11">
        <f>H194+H195</f>
        <v>3146500</v>
      </c>
      <c r="I193" s="11">
        <f t="shared" si="4"/>
        <v>100</v>
      </c>
    </row>
    <row r="194" spans="2:9" s="40" customFormat="1" ht="15.6">
      <c r="B194" s="9" t="s">
        <v>125</v>
      </c>
      <c r="C194" s="27">
        <v>4</v>
      </c>
      <c r="D194" s="7">
        <v>1</v>
      </c>
      <c r="E194" s="8">
        <v>5408</v>
      </c>
      <c r="F194" s="2">
        <v>610</v>
      </c>
      <c r="G194" s="11">
        <v>2439300</v>
      </c>
      <c r="H194" s="11">
        <v>2439300</v>
      </c>
      <c r="I194" s="11">
        <f t="shared" si="4"/>
        <v>100</v>
      </c>
    </row>
    <row r="195" spans="2:9" s="40" customFormat="1" ht="15.6">
      <c r="B195" s="9" t="s">
        <v>126</v>
      </c>
      <c r="C195" s="27">
        <v>4</v>
      </c>
      <c r="D195" s="7">
        <v>1</v>
      </c>
      <c r="E195" s="8">
        <v>5408</v>
      </c>
      <c r="F195" s="2">
        <v>620</v>
      </c>
      <c r="G195" s="11">
        <v>707200</v>
      </c>
      <c r="H195" s="11">
        <v>707200</v>
      </c>
      <c r="I195" s="11">
        <f t="shared" si="4"/>
        <v>100</v>
      </c>
    </row>
    <row r="196" spans="2:9" s="40" customFormat="1" ht="109.2">
      <c r="B196" s="6" t="s">
        <v>11</v>
      </c>
      <c r="C196" s="27">
        <v>4</v>
      </c>
      <c r="D196" s="7">
        <v>1</v>
      </c>
      <c r="E196" s="8">
        <v>5517</v>
      </c>
      <c r="F196" s="2"/>
      <c r="G196" s="11">
        <f>G197</f>
        <v>95900</v>
      </c>
      <c r="H196" s="11">
        <f>H197</f>
        <v>95900</v>
      </c>
      <c r="I196" s="11">
        <f t="shared" si="4"/>
        <v>100</v>
      </c>
    </row>
    <row r="197" spans="2:9" s="40" customFormat="1" ht="15.6">
      <c r="B197" s="9" t="s">
        <v>129</v>
      </c>
      <c r="C197" s="27">
        <v>4</v>
      </c>
      <c r="D197" s="7">
        <v>1</v>
      </c>
      <c r="E197" s="8">
        <v>5517</v>
      </c>
      <c r="F197" s="2">
        <v>200</v>
      </c>
      <c r="G197" s="11">
        <f>G198</f>
        <v>95900</v>
      </c>
      <c r="H197" s="11">
        <f>H198</f>
        <v>95900</v>
      </c>
      <c r="I197" s="11">
        <f t="shared" si="4"/>
        <v>100</v>
      </c>
    </row>
    <row r="198" spans="2:9" s="40" customFormat="1" ht="31.2">
      <c r="B198" s="9" t="s">
        <v>130</v>
      </c>
      <c r="C198" s="27">
        <v>4</v>
      </c>
      <c r="D198" s="7">
        <v>1</v>
      </c>
      <c r="E198" s="8">
        <v>5517</v>
      </c>
      <c r="F198" s="2">
        <v>240</v>
      </c>
      <c r="G198" s="11">
        <v>95900</v>
      </c>
      <c r="H198" s="11">
        <v>95900</v>
      </c>
      <c r="I198" s="11">
        <f t="shared" si="4"/>
        <v>100</v>
      </c>
    </row>
    <row r="199" spans="2:9" s="40" customFormat="1" ht="93.6">
      <c r="B199" s="9" t="s">
        <v>194</v>
      </c>
      <c r="C199" s="27">
        <v>4</v>
      </c>
      <c r="D199" s="7">
        <v>1</v>
      </c>
      <c r="E199" s="8">
        <v>5608</v>
      </c>
      <c r="F199" s="1"/>
      <c r="G199" s="11">
        <f>G200</f>
        <v>200000</v>
      </c>
      <c r="H199" s="11">
        <f>H200</f>
        <v>200000</v>
      </c>
      <c r="I199" s="11">
        <f t="shared" si="4"/>
        <v>100</v>
      </c>
    </row>
    <row r="200" spans="2:9" s="40" customFormat="1" ht="31.2">
      <c r="B200" s="9" t="s">
        <v>124</v>
      </c>
      <c r="C200" s="27">
        <v>4</v>
      </c>
      <c r="D200" s="7">
        <v>1</v>
      </c>
      <c r="E200" s="8">
        <v>5608</v>
      </c>
      <c r="F200" s="1">
        <v>600</v>
      </c>
      <c r="G200" s="11">
        <f>G201</f>
        <v>200000</v>
      </c>
      <c r="H200" s="11">
        <f>H201</f>
        <v>200000</v>
      </c>
      <c r="I200" s="11">
        <f t="shared" si="4"/>
        <v>100</v>
      </c>
    </row>
    <row r="201" spans="2:9" s="40" customFormat="1" ht="15.6">
      <c r="B201" s="9" t="s">
        <v>126</v>
      </c>
      <c r="C201" s="27">
        <v>4</v>
      </c>
      <c r="D201" s="7">
        <v>1</v>
      </c>
      <c r="E201" s="8">
        <v>5608</v>
      </c>
      <c r="F201" s="1">
        <v>620</v>
      </c>
      <c r="G201" s="11">
        <v>200000</v>
      </c>
      <c r="H201" s="11">
        <v>200000</v>
      </c>
      <c r="I201" s="11">
        <f t="shared" si="4"/>
        <v>100</v>
      </c>
    </row>
    <row r="202" spans="2:9" s="40" customFormat="1" ht="46.8">
      <c r="B202" s="6" t="s">
        <v>195</v>
      </c>
      <c r="C202" s="27">
        <v>4</v>
      </c>
      <c r="D202" s="7">
        <v>2</v>
      </c>
      <c r="E202" s="8">
        <v>0</v>
      </c>
      <c r="F202" s="2"/>
      <c r="G202" s="11">
        <f>G203+G207+G211</f>
        <v>90441500</v>
      </c>
      <c r="H202" s="11">
        <f>H203+H207+H211</f>
        <v>90191021.239999995</v>
      </c>
      <c r="I202" s="11">
        <f t="shared" si="4"/>
        <v>99.723048865841449</v>
      </c>
    </row>
    <row r="203" spans="2:9" s="40" customFormat="1" ht="78">
      <c r="B203" s="6" t="s">
        <v>196</v>
      </c>
      <c r="C203" s="27">
        <v>4</v>
      </c>
      <c r="D203" s="7">
        <v>2</v>
      </c>
      <c r="E203" s="8">
        <v>59</v>
      </c>
      <c r="F203" s="2"/>
      <c r="G203" s="11">
        <f>G204</f>
        <v>88278800</v>
      </c>
      <c r="H203" s="11">
        <f>H204</f>
        <v>88037326.229999989</v>
      </c>
      <c r="I203" s="11">
        <f t="shared" si="4"/>
        <v>99.726464598521943</v>
      </c>
    </row>
    <row r="204" spans="2:9" s="40" customFormat="1" ht="31.2">
      <c r="B204" s="9" t="s">
        <v>124</v>
      </c>
      <c r="C204" s="27">
        <v>4</v>
      </c>
      <c r="D204" s="7">
        <v>2</v>
      </c>
      <c r="E204" s="8">
        <v>59</v>
      </c>
      <c r="F204" s="2">
        <v>600</v>
      </c>
      <c r="G204" s="11">
        <f>G205+G206</f>
        <v>88278800</v>
      </c>
      <c r="H204" s="11">
        <f>H205+H206</f>
        <v>88037326.229999989</v>
      </c>
      <c r="I204" s="11">
        <f t="shared" si="4"/>
        <v>99.726464598521943</v>
      </c>
    </row>
    <row r="205" spans="2:9" s="40" customFormat="1" ht="15.6">
      <c r="B205" s="9" t="s">
        <v>125</v>
      </c>
      <c r="C205" s="27">
        <v>4</v>
      </c>
      <c r="D205" s="7">
        <v>2</v>
      </c>
      <c r="E205" s="8">
        <v>59</v>
      </c>
      <c r="F205" s="2">
        <v>610</v>
      </c>
      <c r="G205" s="11">
        <v>49173000</v>
      </c>
      <c r="H205" s="11">
        <v>49004152.579999998</v>
      </c>
      <c r="I205" s="11">
        <f t="shared" si="4"/>
        <v>99.656625749903398</v>
      </c>
    </row>
    <row r="206" spans="2:9" s="40" customFormat="1" ht="15.6">
      <c r="B206" s="9" t="s">
        <v>126</v>
      </c>
      <c r="C206" s="27">
        <v>4</v>
      </c>
      <c r="D206" s="7">
        <v>2</v>
      </c>
      <c r="E206" s="8">
        <v>59</v>
      </c>
      <c r="F206" s="2">
        <v>620</v>
      </c>
      <c r="G206" s="11">
        <v>39105800</v>
      </c>
      <c r="H206" s="11">
        <v>39033173.649999999</v>
      </c>
      <c r="I206" s="11">
        <f t="shared" si="4"/>
        <v>99.81428240823611</v>
      </c>
    </row>
    <row r="207" spans="2:9" s="40" customFormat="1" ht="62.4">
      <c r="B207" s="6" t="s">
        <v>197</v>
      </c>
      <c r="C207" s="27">
        <v>4</v>
      </c>
      <c r="D207" s="7">
        <v>2</v>
      </c>
      <c r="E207" s="8">
        <v>2107</v>
      </c>
      <c r="F207" s="2"/>
      <c r="G207" s="11">
        <f>G208</f>
        <v>2062700</v>
      </c>
      <c r="H207" s="11">
        <f>H208</f>
        <v>2061195.01</v>
      </c>
      <c r="I207" s="11">
        <f t="shared" si="4"/>
        <v>99.927037862995107</v>
      </c>
    </row>
    <row r="208" spans="2:9" s="40" customFormat="1" ht="31.2">
      <c r="B208" s="9" t="s">
        <v>124</v>
      </c>
      <c r="C208" s="27">
        <v>4</v>
      </c>
      <c r="D208" s="7">
        <v>2</v>
      </c>
      <c r="E208" s="8">
        <v>2107</v>
      </c>
      <c r="F208" s="2">
        <v>600</v>
      </c>
      <c r="G208" s="11">
        <f>G209+G210</f>
        <v>2062700</v>
      </c>
      <c r="H208" s="11">
        <f>H209+H210</f>
        <v>2061195.01</v>
      </c>
      <c r="I208" s="11">
        <f t="shared" si="4"/>
        <v>99.927037862995107</v>
      </c>
    </row>
    <row r="209" spans="2:9" s="40" customFormat="1" ht="15.6">
      <c r="B209" s="9" t="s">
        <v>125</v>
      </c>
      <c r="C209" s="27">
        <v>4</v>
      </c>
      <c r="D209" s="7">
        <v>2</v>
      </c>
      <c r="E209" s="8">
        <v>2107</v>
      </c>
      <c r="F209" s="2">
        <v>610</v>
      </c>
      <c r="G209" s="11">
        <v>267700</v>
      </c>
      <c r="H209" s="11">
        <v>267136.5</v>
      </c>
      <c r="I209" s="11">
        <f t="shared" si="4"/>
        <v>99.789503175196117</v>
      </c>
    </row>
    <row r="210" spans="2:9" s="40" customFormat="1" ht="15.6">
      <c r="B210" s="9" t="s">
        <v>126</v>
      </c>
      <c r="C210" s="27">
        <v>4</v>
      </c>
      <c r="D210" s="7">
        <v>2</v>
      </c>
      <c r="E210" s="8">
        <v>2107</v>
      </c>
      <c r="F210" s="2">
        <v>620</v>
      </c>
      <c r="G210" s="11">
        <v>1795000</v>
      </c>
      <c r="H210" s="11">
        <v>1794058.51</v>
      </c>
      <c r="I210" s="11">
        <f t="shared" si="4"/>
        <v>99.947549303621173</v>
      </c>
    </row>
    <row r="211" spans="2:9" s="40" customFormat="1" ht="78">
      <c r="B211" s="6" t="s">
        <v>198</v>
      </c>
      <c r="C211" s="27">
        <v>4</v>
      </c>
      <c r="D211" s="7">
        <v>2</v>
      </c>
      <c r="E211" s="8">
        <v>5603</v>
      </c>
      <c r="F211" s="2"/>
      <c r="G211" s="11">
        <f>G212</f>
        <v>100000</v>
      </c>
      <c r="H211" s="11">
        <f>H212</f>
        <v>92500</v>
      </c>
      <c r="I211" s="11">
        <f t="shared" si="4"/>
        <v>92.5</v>
      </c>
    </row>
    <row r="212" spans="2:9" s="40" customFormat="1" ht="31.2">
      <c r="B212" s="9" t="s">
        <v>124</v>
      </c>
      <c r="C212" s="27">
        <v>4</v>
      </c>
      <c r="D212" s="7">
        <v>2</v>
      </c>
      <c r="E212" s="8">
        <v>5603</v>
      </c>
      <c r="F212" s="2">
        <v>600</v>
      </c>
      <c r="G212" s="11">
        <f>G213</f>
        <v>100000</v>
      </c>
      <c r="H212" s="11">
        <f>H213</f>
        <v>92500</v>
      </c>
      <c r="I212" s="11">
        <f t="shared" si="4"/>
        <v>92.5</v>
      </c>
    </row>
    <row r="213" spans="2:9" s="40" customFormat="1" ht="15.6">
      <c r="B213" s="9" t="s">
        <v>125</v>
      </c>
      <c r="C213" s="27">
        <v>4</v>
      </c>
      <c r="D213" s="7">
        <v>2</v>
      </c>
      <c r="E213" s="8">
        <v>5603</v>
      </c>
      <c r="F213" s="2">
        <v>610</v>
      </c>
      <c r="G213" s="11">
        <v>100000</v>
      </c>
      <c r="H213" s="11">
        <v>92500</v>
      </c>
      <c r="I213" s="11">
        <f t="shared" si="4"/>
        <v>92.5</v>
      </c>
    </row>
    <row r="214" spans="2:9" s="40" customFormat="1" ht="46.8">
      <c r="B214" s="6" t="s">
        <v>199</v>
      </c>
      <c r="C214" s="27">
        <v>4</v>
      </c>
      <c r="D214" s="7">
        <v>3</v>
      </c>
      <c r="E214" s="8">
        <v>0</v>
      </c>
      <c r="F214" s="2"/>
      <c r="G214" s="11">
        <f t="shared" ref="G214:H216" si="6">G215</f>
        <v>100000</v>
      </c>
      <c r="H214" s="11">
        <f t="shared" si="6"/>
        <v>48400</v>
      </c>
      <c r="I214" s="11">
        <f t="shared" si="4"/>
        <v>48.4</v>
      </c>
    </row>
    <row r="215" spans="2:9" s="40" customFormat="1" ht="46.8">
      <c r="B215" s="6" t="s">
        <v>200</v>
      </c>
      <c r="C215" s="27">
        <v>4</v>
      </c>
      <c r="D215" s="7">
        <v>3</v>
      </c>
      <c r="E215" s="8">
        <v>2107</v>
      </c>
      <c r="F215" s="2"/>
      <c r="G215" s="11">
        <f t="shared" si="6"/>
        <v>100000</v>
      </c>
      <c r="H215" s="11">
        <f t="shared" si="6"/>
        <v>48400</v>
      </c>
      <c r="I215" s="11">
        <f t="shared" si="4"/>
        <v>48.4</v>
      </c>
    </row>
    <row r="216" spans="2:9" s="40" customFormat="1" ht="31.2">
      <c r="B216" s="9" t="s">
        <v>124</v>
      </c>
      <c r="C216" s="27">
        <v>4</v>
      </c>
      <c r="D216" s="7">
        <v>3</v>
      </c>
      <c r="E216" s="8">
        <v>2107</v>
      </c>
      <c r="F216" s="2">
        <v>600</v>
      </c>
      <c r="G216" s="11">
        <f t="shared" si="6"/>
        <v>100000</v>
      </c>
      <c r="H216" s="11">
        <f t="shared" si="6"/>
        <v>48400</v>
      </c>
      <c r="I216" s="11">
        <f t="shared" si="4"/>
        <v>48.4</v>
      </c>
    </row>
    <row r="217" spans="2:9" s="40" customFormat="1" ht="15.6">
      <c r="B217" s="9" t="s">
        <v>126</v>
      </c>
      <c r="C217" s="27">
        <v>4</v>
      </c>
      <c r="D217" s="7">
        <v>3</v>
      </c>
      <c r="E217" s="8">
        <v>2107</v>
      </c>
      <c r="F217" s="2">
        <v>620</v>
      </c>
      <c r="G217" s="11">
        <v>100000</v>
      </c>
      <c r="H217" s="11">
        <v>48400</v>
      </c>
      <c r="I217" s="11">
        <f t="shared" si="4"/>
        <v>48.4</v>
      </c>
    </row>
    <row r="218" spans="2:9" s="40" customFormat="1" ht="46.8">
      <c r="B218" s="6" t="s">
        <v>89</v>
      </c>
      <c r="C218" s="27">
        <v>4</v>
      </c>
      <c r="D218" s="7">
        <v>4</v>
      </c>
      <c r="E218" s="8">
        <v>0</v>
      </c>
      <c r="F218" s="2"/>
      <c r="G218" s="11">
        <f t="shared" ref="G218:H220" si="7">G219</f>
        <v>2926700</v>
      </c>
      <c r="H218" s="11">
        <f t="shared" si="7"/>
        <v>2926700</v>
      </c>
      <c r="I218" s="11">
        <f t="shared" si="4"/>
        <v>100</v>
      </c>
    </row>
    <row r="219" spans="2:9" s="40" customFormat="1" ht="78">
      <c r="B219" s="6" t="s">
        <v>90</v>
      </c>
      <c r="C219" s="27">
        <v>4</v>
      </c>
      <c r="D219" s="7">
        <v>4</v>
      </c>
      <c r="E219" s="8">
        <v>59</v>
      </c>
      <c r="F219" s="2"/>
      <c r="G219" s="11">
        <f t="shared" si="7"/>
        <v>2926700</v>
      </c>
      <c r="H219" s="11">
        <f t="shared" si="7"/>
        <v>2926700</v>
      </c>
      <c r="I219" s="11">
        <f t="shared" si="4"/>
        <v>100</v>
      </c>
    </row>
    <row r="220" spans="2:9" s="40" customFormat="1" ht="46.8">
      <c r="B220" s="9" t="s">
        <v>46</v>
      </c>
      <c r="C220" s="27">
        <v>4</v>
      </c>
      <c r="D220" s="7">
        <v>4</v>
      </c>
      <c r="E220" s="8">
        <v>59</v>
      </c>
      <c r="F220" s="2">
        <v>100</v>
      </c>
      <c r="G220" s="11">
        <f t="shared" si="7"/>
        <v>2926700</v>
      </c>
      <c r="H220" s="11">
        <f t="shared" si="7"/>
        <v>2926700</v>
      </c>
      <c r="I220" s="11">
        <f t="shared" si="4"/>
        <v>100</v>
      </c>
    </row>
    <row r="221" spans="2:9" s="40" customFormat="1" ht="15.6">
      <c r="B221" s="9" t="s">
        <v>47</v>
      </c>
      <c r="C221" s="27">
        <v>4</v>
      </c>
      <c r="D221" s="7">
        <v>4</v>
      </c>
      <c r="E221" s="8">
        <v>59</v>
      </c>
      <c r="F221" s="2">
        <v>110</v>
      </c>
      <c r="G221" s="11">
        <f>2873700+53000</f>
        <v>2926700</v>
      </c>
      <c r="H221" s="11">
        <v>2926700</v>
      </c>
      <c r="I221" s="11">
        <f t="shared" si="4"/>
        <v>100</v>
      </c>
    </row>
    <row r="222" spans="2:9" s="40" customFormat="1" ht="31.2">
      <c r="B222" s="6" t="s">
        <v>91</v>
      </c>
      <c r="C222" s="27">
        <v>5</v>
      </c>
      <c r="D222" s="7">
        <v>0</v>
      </c>
      <c r="E222" s="8">
        <v>0</v>
      </c>
      <c r="F222" s="2"/>
      <c r="G222" s="11">
        <f>G223+G238</f>
        <v>87260158</v>
      </c>
      <c r="H222" s="11">
        <f>H223+H238</f>
        <v>82781066.379999995</v>
      </c>
      <c r="I222" s="11">
        <f t="shared" si="4"/>
        <v>94.866968244545234</v>
      </c>
    </row>
    <row r="223" spans="2:9" s="40" customFormat="1" ht="62.4">
      <c r="B223" s="6" t="s">
        <v>92</v>
      </c>
      <c r="C223" s="27">
        <v>5</v>
      </c>
      <c r="D223" s="7">
        <v>1</v>
      </c>
      <c r="E223" s="8">
        <v>0</v>
      </c>
      <c r="F223" s="2"/>
      <c r="G223" s="11">
        <f>G224+G227+G235+G232</f>
        <v>21412158</v>
      </c>
      <c r="H223" s="11">
        <f>H224+H227+H235+H232</f>
        <v>21280416.75</v>
      </c>
      <c r="I223" s="11">
        <f t="shared" si="4"/>
        <v>99.384736232564691</v>
      </c>
    </row>
    <row r="224" spans="2:9" s="40" customFormat="1" ht="78">
      <c r="B224" s="6" t="s">
        <v>93</v>
      </c>
      <c r="C224" s="27">
        <v>5</v>
      </c>
      <c r="D224" s="7">
        <v>1</v>
      </c>
      <c r="E224" s="8">
        <v>59</v>
      </c>
      <c r="F224" s="2"/>
      <c r="G224" s="11">
        <f>G225</f>
        <v>17757712</v>
      </c>
      <c r="H224" s="11">
        <f>H225</f>
        <v>17749064.949999999</v>
      </c>
      <c r="I224" s="11">
        <f t="shared" si="4"/>
        <v>99.951305382134819</v>
      </c>
    </row>
    <row r="225" spans="2:9" s="40" customFormat="1" ht="31.2">
      <c r="B225" s="9" t="s">
        <v>124</v>
      </c>
      <c r="C225" s="27">
        <v>5</v>
      </c>
      <c r="D225" s="7">
        <v>1</v>
      </c>
      <c r="E225" s="8">
        <v>59</v>
      </c>
      <c r="F225" s="2">
        <v>600</v>
      </c>
      <c r="G225" s="11">
        <f>G226</f>
        <v>17757712</v>
      </c>
      <c r="H225" s="11">
        <f>H226</f>
        <v>17749064.949999999</v>
      </c>
      <c r="I225" s="11">
        <f t="shared" si="4"/>
        <v>99.951305382134819</v>
      </c>
    </row>
    <row r="226" spans="2:9" s="40" customFormat="1" ht="15.6">
      <c r="B226" s="9" t="s">
        <v>126</v>
      </c>
      <c r="C226" s="27">
        <v>5</v>
      </c>
      <c r="D226" s="7">
        <v>1</v>
      </c>
      <c r="E226" s="8">
        <v>59</v>
      </c>
      <c r="F226" s="2">
        <v>620</v>
      </c>
      <c r="G226" s="11">
        <v>17757712</v>
      </c>
      <c r="H226" s="11">
        <v>17749064.949999999</v>
      </c>
      <c r="I226" s="11">
        <f t="shared" si="4"/>
        <v>99.951305382134819</v>
      </c>
    </row>
    <row r="227" spans="2:9" s="40" customFormat="1" ht="62.4">
      <c r="B227" s="6" t="s">
        <v>282</v>
      </c>
      <c r="C227" s="27">
        <v>5</v>
      </c>
      <c r="D227" s="7">
        <v>1</v>
      </c>
      <c r="E227" s="8">
        <v>2109</v>
      </c>
      <c r="F227" s="2"/>
      <c r="G227" s="11">
        <f>G230+G228</f>
        <v>2308700</v>
      </c>
      <c r="H227" s="11">
        <f>H230+H228</f>
        <v>2185605.7999999998</v>
      </c>
      <c r="I227" s="11">
        <f t="shared" si="4"/>
        <v>94.668246199159682</v>
      </c>
    </row>
    <row r="228" spans="2:9" s="40" customFormat="1" ht="15.6">
      <c r="B228" s="9" t="s">
        <v>129</v>
      </c>
      <c r="C228" s="27">
        <v>5</v>
      </c>
      <c r="D228" s="7">
        <v>1</v>
      </c>
      <c r="E228" s="8">
        <v>2109</v>
      </c>
      <c r="F228" s="2">
        <v>200</v>
      </c>
      <c r="G228" s="11">
        <f>G229</f>
        <v>347700</v>
      </c>
      <c r="H228" s="11">
        <f>H229</f>
        <v>299991</v>
      </c>
      <c r="I228" s="11">
        <f t="shared" si="4"/>
        <v>86.278688524590166</v>
      </c>
    </row>
    <row r="229" spans="2:9" s="40" customFormat="1" ht="31.2">
      <c r="B229" s="9" t="s">
        <v>130</v>
      </c>
      <c r="C229" s="27">
        <v>5</v>
      </c>
      <c r="D229" s="7">
        <v>1</v>
      </c>
      <c r="E229" s="8">
        <v>2109</v>
      </c>
      <c r="F229" s="2">
        <v>240</v>
      </c>
      <c r="G229" s="11">
        <v>347700</v>
      </c>
      <c r="H229" s="11">
        <v>299991</v>
      </c>
      <c r="I229" s="11">
        <f t="shared" si="4"/>
        <v>86.278688524590166</v>
      </c>
    </row>
    <row r="230" spans="2:9" s="40" customFormat="1" ht="31.2">
      <c r="B230" s="9" t="s">
        <v>124</v>
      </c>
      <c r="C230" s="27">
        <v>5</v>
      </c>
      <c r="D230" s="7">
        <v>1</v>
      </c>
      <c r="E230" s="8">
        <v>2109</v>
      </c>
      <c r="F230" s="2">
        <v>600</v>
      </c>
      <c r="G230" s="11">
        <f>G231</f>
        <v>1961000</v>
      </c>
      <c r="H230" s="11">
        <f>H231</f>
        <v>1885614.8</v>
      </c>
      <c r="I230" s="11">
        <f t="shared" ref="I230:I293" si="8">H230/G230*100</f>
        <v>96.155777664456906</v>
      </c>
    </row>
    <row r="231" spans="2:9" s="40" customFormat="1" ht="15.6">
      <c r="B231" s="9" t="s">
        <v>126</v>
      </c>
      <c r="C231" s="27">
        <v>5</v>
      </c>
      <c r="D231" s="7">
        <v>1</v>
      </c>
      <c r="E231" s="8">
        <v>2109</v>
      </c>
      <c r="F231" s="2">
        <v>620</v>
      </c>
      <c r="G231" s="11">
        <v>1961000</v>
      </c>
      <c r="H231" s="11">
        <v>1885614.8</v>
      </c>
      <c r="I231" s="11">
        <f t="shared" si="8"/>
        <v>96.155777664456906</v>
      </c>
    </row>
    <row r="232" spans="2:9" s="40" customFormat="1" ht="111" hidden="1" customHeight="1">
      <c r="B232" s="9" t="s">
        <v>177</v>
      </c>
      <c r="C232" s="27">
        <v>5</v>
      </c>
      <c r="D232" s="7">
        <v>1</v>
      </c>
      <c r="E232" s="8">
        <v>4206</v>
      </c>
      <c r="F232" s="2"/>
      <c r="G232" s="11">
        <f>G233</f>
        <v>0</v>
      </c>
      <c r="H232" s="11"/>
      <c r="I232" s="11" t="e">
        <f t="shared" si="8"/>
        <v>#DIV/0!</v>
      </c>
    </row>
    <row r="233" spans="2:9" s="40" customFormat="1" ht="31.2" hidden="1">
      <c r="B233" s="9" t="s">
        <v>8</v>
      </c>
      <c r="C233" s="27">
        <v>5</v>
      </c>
      <c r="D233" s="7">
        <v>1</v>
      </c>
      <c r="E233" s="8">
        <v>4206</v>
      </c>
      <c r="F233" s="2">
        <v>400</v>
      </c>
      <c r="G233" s="11">
        <f>G234</f>
        <v>0</v>
      </c>
      <c r="H233" s="11"/>
      <c r="I233" s="11" t="e">
        <f t="shared" si="8"/>
        <v>#DIV/0!</v>
      </c>
    </row>
    <row r="234" spans="2:9" s="40" customFormat="1" ht="15.6" hidden="1">
      <c r="B234" s="9" t="s">
        <v>9</v>
      </c>
      <c r="C234" s="27">
        <v>5</v>
      </c>
      <c r="D234" s="7">
        <v>1</v>
      </c>
      <c r="E234" s="8">
        <v>4206</v>
      </c>
      <c r="F234" s="2">
        <v>410</v>
      </c>
      <c r="G234" s="11"/>
      <c r="H234" s="11"/>
      <c r="I234" s="11" t="e">
        <f t="shared" si="8"/>
        <v>#DIV/0!</v>
      </c>
    </row>
    <row r="235" spans="2:9" s="40" customFormat="1" ht="78">
      <c r="B235" s="6" t="s">
        <v>283</v>
      </c>
      <c r="C235" s="27">
        <v>5</v>
      </c>
      <c r="D235" s="7">
        <v>1</v>
      </c>
      <c r="E235" s="8">
        <v>5409</v>
      </c>
      <c r="F235" s="2"/>
      <c r="G235" s="11">
        <f>G236</f>
        <v>1345746</v>
      </c>
      <c r="H235" s="11">
        <f>H236</f>
        <v>1345746</v>
      </c>
      <c r="I235" s="11">
        <f t="shared" si="8"/>
        <v>100</v>
      </c>
    </row>
    <row r="236" spans="2:9" s="40" customFormat="1" ht="31.2">
      <c r="B236" s="9" t="s">
        <v>8</v>
      </c>
      <c r="C236" s="27">
        <v>5</v>
      </c>
      <c r="D236" s="7">
        <v>1</v>
      </c>
      <c r="E236" s="8">
        <v>5409</v>
      </c>
      <c r="F236" s="2">
        <v>400</v>
      </c>
      <c r="G236" s="11">
        <f>G237</f>
        <v>1345746</v>
      </c>
      <c r="H236" s="11">
        <f>H237</f>
        <v>1345746</v>
      </c>
      <c r="I236" s="11">
        <f t="shared" si="8"/>
        <v>100</v>
      </c>
    </row>
    <row r="237" spans="2:9" s="40" customFormat="1" ht="15.6">
      <c r="B237" s="9" t="s">
        <v>9</v>
      </c>
      <c r="C237" s="27">
        <v>5</v>
      </c>
      <c r="D237" s="7">
        <v>1</v>
      </c>
      <c r="E237" s="8">
        <v>5409</v>
      </c>
      <c r="F237" s="2">
        <v>410</v>
      </c>
      <c r="G237" s="11">
        <v>1345746</v>
      </c>
      <c r="H237" s="11">
        <v>1345746</v>
      </c>
      <c r="I237" s="11">
        <f t="shared" si="8"/>
        <v>100</v>
      </c>
    </row>
    <row r="238" spans="2:9" s="40" customFormat="1" ht="62.4">
      <c r="B238" s="6" t="s">
        <v>284</v>
      </c>
      <c r="C238" s="27">
        <v>5</v>
      </c>
      <c r="D238" s="7">
        <v>2</v>
      </c>
      <c r="E238" s="8">
        <v>0</v>
      </c>
      <c r="F238" s="2"/>
      <c r="G238" s="11">
        <f>G239+G242</f>
        <v>65848000</v>
      </c>
      <c r="H238" s="11">
        <f>H239+H242</f>
        <v>61500649.630000003</v>
      </c>
      <c r="I238" s="11">
        <f t="shared" si="8"/>
        <v>93.397900665168265</v>
      </c>
    </row>
    <row r="239" spans="2:9" s="40" customFormat="1" ht="78">
      <c r="B239" s="6" t="s">
        <v>285</v>
      </c>
      <c r="C239" s="27">
        <v>5</v>
      </c>
      <c r="D239" s="7">
        <v>2</v>
      </c>
      <c r="E239" s="8">
        <v>59</v>
      </c>
      <c r="F239" s="2"/>
      <c r="G239" s="11">
        <f>G240</f>
        <v>59429600</v>
      </c>
      <c r="H239" s="11">
        <f>H240</f>
        <v>55141931.140000001</v>
      </c>
      <c r="I239" s="11">
        <f t="shared" si="8"/>
        <v>92.785297461197786</v>
      </c>
    </row>
    <row r="240" spans="2:9" s="40" customFormat="1" ht="31.2">
      <c r="B240" s="9" t="s">
        <v>124</v>
      </c>
      <c r="C240" s="27">
        <v>5</v>
      </c>
      <c r="D240" s="7">
        <v>2</v>
      </c>
      <c r="E240" s="8">
        <v>59</v>
      </c>
      <c r="F240" s="2">
        <v>600</v>
      </c>
      <c r="G240" s="11">
        <f>G241</f>
        <v>59429600</v>
      </c>
      <c r="H240" s="11">
        <f>H241</f>
        <v>55141931.140000001</v>
      </c>
      <c r="I240" s="11">
        <f t="shared" si="8"/>
        <v>92.785297461197786</v>
      </c>
    </row>
    <row r="241" spans="2:9" s="40" customFormat="1" ht="15.6">
      <c r="B241" s="9" t="s">
        <v>125</v>
      </c>
      <c r="C241" s="27">
        <v>5</v>
      </c>
      <c r="D241" s="7">
        <v>2</v>
      </c>
      <c r="E241" s="8">
        <v>59</v>
      </c>
      <c r="F241" s="2">
        <v>610</v>
      </c>
      <c r="G241" s="11">
        <v>59429600</v>
      </c>
      <c r="H241" s="11">
        <v>55141931.140000001</v>
      </c>
      <c r="I241" s="11">
        <f t="shared" si="8"/>
        <v>92.785297461197786</v>
      </c>
    </row>
    <row r="242" spans="2:9" s="40" customFormat="1" ht="62.4">
      <c r="B242" s="6" t="s">
        <v>22</v>
      </c>
      <c r="C242" s="27">
        <v>5</v>
      </c>
      <c r="D242" s="7">
        <v>2</v>
      </c>
      <c r="E242" s="8">
        <v>2109</v>
      </c>
      <c r="F242" s="2"/>
      <c r="G242" s="11">
        <f>G243</f>
        <v>6418400</v>
      </c>
      <c r="H242" s="11">
        <f>H243</f>
        <v>6358718.4900000002</v>
      </c>
      <c r="I242" s="11">
        <f t="shared" si="8"/>
        <v>99.070149725788355</v>
      </c>
    </row>
    <row r="243" spans="2:9" s="40" customFormat="1" ht="31.2">
      <c r="B243" s="9" t="s">
        <v>124</v>
      </c>
      <c r="C243" s="27">
        <v>5</v>
      </c>
      <c r="D243" s="7">
        <v>2</v>
      </c>
      <c r="E243" s="8">
        <v>2109</v>
      </c>
      <c r="F243" s="2">
        <v>600</v>
      </c>
      <c r="G243" s="11">
        <f>G244</f>
        <v>6418400</v>
      </c>
      <c r="H243" s="11">
        <f>H244</f>
        <v>6358718.4900000002</v>
      </c>
      <c r="I243" s="11">
        <f t="shared" si="8"/>
        <v>99.070149725788355</v>
      </c>
    </row>
    <row r="244" spans="2:9" s="40" customFormat="1" ht="15.6">
      <c r="B244" s="9" t="s">
        <v>125</v>
      </c>
      <c r="C244" s="27">
        <v>5</v>
      </c>
      <c r="D244" s="7">
        <v>2</v>
      </c>
      <c r="E244" s="8">
        <v>2109</v>
      </c>
      <c r="F244" s="2">
        <v>610</v>
      </c>
      <c r="G244" s="11">
        <v>6418400</v>
      </c>
      <c r="H244" s="11">
        <v>6358718.4900000002</v>
      </c>
      <c r="I244" s="11">
        <f t="shared" si="8"/>
        <v>99.070149725788355</v>
      </c>
    </row>
    <row r="245" spans="2:9" s="40" customFormat="1" ht="31.2">
      <c r="B245" s="6" t="s">
        <v>23</v>
      </c>
      <c r="C245" s="27">
        <v>6</v>
      </c>
      <c r="D245" s="7">
        <v>0</v>
      </c>
      <c r="E245" s="8">
        <v>0</v>
      </c>
      <c r="F245" s="2"/>
      <c r="G245" s="11">
        <f>G246+G257</f>
        <v>6384896</v>
      </c>
      <c r="H245" s="11">
        <f>H246+H257</f>
        <v>6106219.2199999997</v>
      </c>
      <c r="I245" s="11">
        <f t="shared" si="8"/>
        <v>95.635374797020972</v>
      </c>
    </row>
    <row r="246" spans="2:9" s="40" customFormat="1" ht="46.8">
      <c r="B246" s="6" t="s">
        <v>24</v>
      </c>
      <c r="C246" s="27">
        <v>6</v>
      </c>
      <c r="D246" s="7">
        <v>1</v>
      </c>
      <c r="E246" s="8">
        <v>0</v>
      </c>
      <c r="F246" s="2"/>
      <c r="G246" s="11">
        <f>G250+G254+G247</f>
        <v>926996</v>
      </c>
      <c r="H246" s="11">
        <f>H250+H254+H247</f>
        <v>926708.67999999993</v>
      </c>
      <c r="I246" s="11">
        <f t="shared" si="8"/>
        <v>99.969005260001126</v>
      </c>
    </row>
    <row r="247" spans="2:9" s="40" customFormat="1" ht="78">
      <c r="B247" s="6" t="s">
        <v>29</v>
      </c>
      <c r="C247" s="27">
        <v>6</v>
      </c>
      <c r="D247" s="7">
        <v>1</v>
      </c>
      <c r="E247" s="8">
        <v>5083</v>
      </c>
      <c r="F247" s="2"/>
      <c r="G247" s="11">
        <f>G248</f>
        <v>69300</v>
      </c>
      <c r="H247" s="11">
        <f>H248</f>
        <v>69300</v>
      </c>
      <c r="I247" s="11">
        <f t="shared" si="8"/>
        <v>100</v>
      </c>
    </row>
    <row r="248" spans="2:9" s="40" customFormat="1" ht="31.2">
      <c r="B248" s="9" t="s">
        <v>124</v>
      </c>
      <c r="C248" s="27">
        <v>6</v>
      </c>
      <c r="D248" s="7">
        <v>1</v>
      </c>
      <c r="E248" s="8">
        <v>5083</v>
      </c>
      <c r="F248" s="2">
        <v>600</v>
      </c>
      <c r="G248" s="11">
        <f>G249</f>
        <v>69300</v>
      </c>
      <c r="H248" s="11">
        <f>H249</f>
        <v>69300</v>
      </c>
      <c r="I248" s="11">
        <f t="shared" si="8"/>
        <v>100</v>
      </c>
    </row>
    <row r="249" spans="2:9" s="40" customFormat="1" ht="15.6">
      <c r="B249" s="9" t="s">
        <v>126</v>
      </c>
      <c r="C249" s="27">
        <v>6</v>
      </c>
      <c r="D249" s="7">
        <v>1</v>
      </c>
      <c r="E249" s="8">
        <v>5083</v>
      </c>
      <c r="F249" s="2">
        <v>620</v>
      </c>
      <c r="G249" s="11">
        <v>69300</v>
      </c>
      <c r="H249" s="11">
        <v>69300</v>
      </c>
      <c r="I249" s="11">
        <f t="shared" si="8"/>
        <v>100</v>
      </c>
    </row>
    <row r="250" spans="2:9" s="40" customFormat="1" ht="78">
      <c r="B250" s="6" t="s">
        <v>30</v>
      </c>
      <c r="C250" s="27">
        <v>6</v>
      </c>
      <c r="D250" s="7">
        <v>1</v>
      </c>
      <c r="E250" s="8">
        <v>5604</v>
      </c>
      <c r="F250" s="2"/>
      <c r="G250" s="11">
        <f>G251</f>
        <v>649796</v>
      </c>
      <c r="H250" s="11">
        <f>H251</f>
        <v>649508.67999999993</v>
      </c>
      <c r="I250" s="11">
        <f t="shared" si="8"/>
        <v>99.955783045755879</v>
      </c>
    </row>
    <row r="251" spans="2:9" s="40" customFormat="1" ht="31.2">
      <c r="B251" s="9" t="s">
        <v>124</v>
      </c>
      <c r="C251" s="27">
        <v>6</v>
      </c>
      <c r="D251" s="7">
        <v>1</v>
      </c>
      <c r="E251" s="8">
        <v>5604</v>
      </c>
      <c r="F251" s="2">
        <v>600</v>
      </c>
      <c r="G251" s="11">
        <f>G252+G253</f>
        <v>649796</v>
      </c>
      <c r="H251" s="11">
        <f>H252+H253</f>
        <v>649508.67999999993</v>
      </c>
      <c r="I251" s="11">
        <f t="shared" si="8"/>
        <v>99.955783045755879</v>
      </c>
    </row>
    <row r="252" spans="2:9" s="40" customFormat="1" ht="15.6">
      <c r="B252" s="9" t="s">
        <v>125</v>
      </c>
      <c r="C252" s="27">
        <v>6</v>
      </c>
      <c r="D252" s="7">
        <v>1</v>
      </c>
      <c r="E252" s="8">
        <v>5604</v>
      </c>
      <c r="F252" s="2">
        <v>610</v>
      </c>
      <c r="G252" s="11">
        <v>562969.04</v>
      </c>
      <c r="H252" s="11">
        <v>562681.72</v>
      </c>
      <c r="I252" s="11">
        <f t="shared" si="8"/>
        <v>99.948963445663011</v>
      </c>
    </row>
    <row r="253" spans="2:9" s="40" customFormat="1" ht="15.6">
      <c r="B253" s="9" t="s">
        <v>126</v>
      </c>
      <c r="C253" s="27">
        <v>6</v>
      </c>
      <c r="D253" s="7">
        <v>1</v>
      </c>
      <c r="E253" s="8">
        <v>5604</v>
      </c>
      <c r="F253" s="2">
        <v>620</v>
      </c>
      <c r="G253" s="11">
        <v>86826.96</v>
      </c>
      <c r="H253" s="11">
        <v>86826.96</v>
      </c>
      <c r="I253" s="11">
        <f t="shared" si="8"/>
        <v>100</v>
      </c>
    </row>
    <row r="254" spans="2:9" s="40" customFormat="1" ht="93.6">
      <c r="B254" s="6" t="s">
        <v>31</v>
      </c>
      <c r="C254" s="27">
        <v>6</v>
      </c>
      <c r="D254" s="7">
        <v>1</v>
      </c>
      <c r="E254" s="8">
        <v>5683</v>
      </c>
      <c r="F254" s="2"/>
      <c r="G254" s="11">
        <f>G255</f>
        <v>207900</v>
      </c>
      <c r="H254" s="11">
        <f>H255</f>
        <v>207900</v>
      </c>
      <c r="I254" s="11">
        <f t="shared" si="8"/>
        <v>100</v>
      </c>
    </row>
    <row r="255" spans="2:9" s="40" customFormat="1" ht="31.2">
      <c r="B255" s="9" t="s">
        <v>124</v>
      </c>
      <c r="C255" s="27">
        <v>6</v>
      </c>
      <c r="D255" s="7">
        <v>1</v>
      </c>
      <c r="E255" s="8">
        <v>5683</v>
      </c>
      <c r="F255" s="2">
        <v>600</v>
      </c>
      <c r="G255" s="11">
        <f>G256</f>
        <v>207900</v>
      </c>
      <c r="H255" s="11">
        <f>H256</f>
        <v>207900</v>
      </c>
      <c r="I255" s="11">
        <f t="shared" si="8"/>
        <v>100</v>
      </c>
    </row>
    <row r="256" spans="2:9" s="40" customFormat="1" ht="15.6">
      <c r="B256" s="9" t="s">
        <v>126</v>
      </c>
      <c r="C256" s="27">
        <v>6</v>
      </c>
      <c r="D256" s="7">
        <v>1</v>
      </c>
      <c r="E256" s="8">
        <v>5683</v>
      </c>
      <c r="F256" s="2">
        <v>620</v>
      </c>
      <c r="G256" s="11">
        <v>207900</v>
      </c>
      <c r="H256" s="11">
        <v>207900</v>
      </c>
      <c r="I256" s="11">
        <f t="shared" si="8"/>
        <v>100</v>
      </c>
    </row>
    <row r="257" spans="2:9" s="40" customFormat="1" ht="62.4">
      <c r="B257" s="6" t="s">
        <v>32</v>
      </c>
      <c r="C257" s="27">
        <v>6</v>
      </c>
      <c r="D257" s="7">
        <v>2</v>
      </c>
      <c r="E257" s="8">
        <v>0</v>
      </c>
      <c r="F257" s="2"/>
      <c r="G257" s="11">
        <f>G258+G261+G267</f>
        <v>5457900</v>
      </c>
      <c r="H257" s="11">
        <f>H258+H261+H267</f>
        <v>5179510.54</v>
      </c>
      <c r="I257" s="11">
        <f t="shared" si="8"/>
        <v>94.899330145293987</v>
      </c>
    </row>
    <row r="258" spans="2:9" s="40" customFormat="1" ht="78">
      <c r="B258" s="6" t="s">
        <v>33</v>
      </c>
      <c r="C258" s="27">
        <v>6</v>
      </c>
      <c r="D258" s="7">
        <v>2</v>
      </c>
      <c r="E258" s="8">
        <v>204</v>
      </c>
      <c r="F258" s="2"/>
      <c r="G258" s="11">
        <f>G259</f>
        <v>3531000</v>
      </c>
      <c r="H258" s="11">
        <f>H259</f>
        <v>3269849.65</v>
      </c>
      <c r="I258" s="11">
        <f t="shared" si="8"/>
        <v>92.604068252619655</v>
      </c>
    </row>
    <row r="259" spans="2:9" s="40" customFormat="1" ht="46.8">
      <c r="B259" s="9" t="s">
        <v>46</v>
      </c>
      <c r="C259" s="27">
        <v>6</v>
      </c>
      <c r="D259" s="7">
        <v>2</v>
      </c>
      <c r="E259" s="8">
        <v>204</v>
      </c>
      <c r="F259" s="2">
        <v>100</v>
      </c>
      <c r="G259" s="11">
        <f>G260</f>
        <v>3531000</v>
      </c>
      <c r="H259" s="11">
        <f>H260</f>
        <v>3269849.65</v>
      </c>
      <c r="I259" s="11">
        <f t="shared" si="8"/>
        <v>92.604068252619655</v>
      </c>
    </row>
    <row r="260" spans="2:9" s="40" customFormat="1" ht="15.6">
      <c r="B260" s="9" t="s">
        <v>173</v>
      </c>
      <c r="C260" s="27">
        <v>6</v>
      </c>
      <c r="D260" s="7">
        <v>2</v>
      </c>
      <c r="E260" s="8">
        <v>204</v>
      </c>
      <c r="F260" s="2">
        <v>120</v>
      </c>
      <c r="G260" s="11">
        <v>3531000</v>
      </c>
      <c r="H260" s="11">
        <v>3269849.65</v>
      </c>
      <c r="I260" s="11">
        <f t="shared" si="8"/>
        <v>92.604068252619655</v>
      </c>
    </row>
    <row r="261" spans="2:9" s="40" customFormat="1" ht="62.4">
      <c r="B261" s="6" t="s">
        <v>34</v>
      </c>
      <c r="C261" s="27">
        <v>6</v>
      </c>
      <c r="D261" s="7">
        <v>2</v>
      </c>
      <c r="E261" s="8">
        <v>2110</v>
      </c>
      <c r="F261" s="2"/>
      <c r="G261" s="11">
        <f>G262+G264</f>
        <v>510100</v>
      </c>
      <c r="H261" s="11">
        <f>H262+H264</f>
        <v>510100</v>
      </c>
      <c r="I261" s="11">
        <f t="shared" si="8"/>
        <v>100</v>
      </c>
    </row>
    <row r="262" spans="2:9" s="40" customFormat="1" ht="15.6">
      <c r="B262" s="9" t="s">
        <v>129</v>
      </c>
      <c r="C262" s="27">
        <v>6</v>
      </c>
      <c r="D262" s="7">
        <v>2</v>
      </c>
      <c r="E262" s="8">
        <v>2110</v>
      </c>
      <c r="F262" s="2">
        <v>200</v>
      </c>
      <c r="G262" s="11">
        <f>G263</f>
        <v>189800</v>
      </c>
      <c r="H262" s="11">
        <f>H263</f>
        <v>189800</v>
      </c>
      <c r="I262" s="11">
        <f t="shared" si="8"/>
        <v>100</v>
      </c>
    </row>
    <row r="263" spans="2:9" s="40" customFormat="1" ht="31.2">
      <c r="B263" s="9" t="s">
        <v>130</v>
      </c>
      <c r="C263" s="27">
        <v>6</v>
      </c>
      <c r="D263" s="7">
        <v>2</v>
      </c>
      <c r="E263" s="8">
        <v>2110</v>
      </c>
      <c r="F263" s="2">
        <v>240</v>
      </c>
      <c r="G263" s="11">
        <v>189800</v>
      </c>
      <c r="H263" s="11">
        <v>189800</v>
      </c>
      <c r="I263" s="11">
        <f t="shared" si="8"/>
        <v>100</v>
      </c>
    </row>
    <row r="264" spans="2:9" s="40" customFormat="1" ht="31.2">
      <c r="B264" s="9" t="s">
        <v>124</v>
      </c>
      <c r="C264" s="27">
        <v>6</v>
      </c>
      <c r="D264" s="7">
        <v>2</v>
      </c>
      <c r="E264" s="8">
        <v>2110</v>
      </c>
      <c r="F264" s="2">
        <v>600</v>
      </c>
      <c r="G264" s="11">
        <f>G265+G266</f>
        <v>320300</v>
      </c>
      <c r="H264" s="11">
        <f>H265+H266</f>
        <v>320300</v>
      </c>
      <c r="I264" s="11">
        <f t="shared" si="8"/>
        <v>100</v>
      </c>
    </row>
    <row r="265" spans="2:9" s="40" customFormat="1" ht="15.6">
      <c r="B265" s="9" t="s">
        <v>125</v>
      </c>
      <c r="C265" s="27">
        <v>6</v>
      </c>
      <c r="D265" s="7">
        <v>2</v>
      </c>
      <c r="E265" s="8">
        <v>2110</v>
      </c>
      <c r="F265" s="2">
        <v>610</v>
      </c>
      <c r="G265" s="11">
        <v>128600</v>
      </c>
      <c r="H265" s="11">
        <v>128600</v>
      </c>
      <c r="I265" s="11">
        <f t="shared" si="8"/>
        <v>100</v>
      </c>
    </row>
    <row r="266" spans="2:9" s="40" customFormat="1" ht="15.6">
      <c r="B266" s="9" t="s">
        <v>126</v>
      </c>
      <c r="C266" s="27">
        <v>6</v>
      </c>
      <c r="D266" s="7">
        <v>2</v>
      </c>
      <c r="E266" s="8">
        <v>2110</v>
      </c>
      <c r="F266" s="2">
        <v>620</v>
      </c>
      <c r="G266" s="11">
        <v>191700</v>
      </c>
      <c r="H266" s="11">
        <v>191700</v>
      </c>
      <c r="I266" s="11">
        <f t="shared" si="8"/>
        <v>100</v>
      </c>
    </row>
    <row r="267" spans="2:9" s="40" customFormat="1" ht="93.6">
      <c r="B267" s="6" t="s">
        <v>35</v>
      </c>
      <c r="C267" s="27">
        <v>6</v>
      </c>
      <c r="D267" s="7">
        <v>2</v>
      </c>
      <c r="E267" s="8">
        <v>5513</v>
      </c>
      <c r="F267" s="2"/>
      <c r="G267" s="11">
        <f>G268+G270</f>
        <v>1416800</v>
      </c>
      <c r="H267" s="11">
        <f>H268+H270</f>
        <v>1399560.89</v>
      </c>
      <c r="I267" s="11">
        <f t="shared" si="8"/>
        <v>98.783236166007896</v>
      </c>
    </row>
    <row r="268" spans="2:9" s="40" customFormat="1" ht="46.8">
      <c r="B268" s="9" t="s">
        <v>46</v>
      </c>
      <c r="C268" s="27">
        <v>6</v>
      </c>
      <c r="D268" s="7">
        <v>2</v>
      </c>
      <c r="E268" s="8">
        <v>5513</v>
      </c>
      <c r="F268" s="2">
        <v>100</v>
      </c>
      <c r="G268" s="11">
        <f>G269</f>
        <v>1130302.2</v>
      </c>
      <c r="H268" s="11">
        <f>H269</f>
        <v>1130302.2</v>
      </c>
      <c r="I268" s="11">
        <f t="shared" si="8"/>
        <v>100</v>
      </c>
    </row>
    <row r="269" spans="2:9" s="40" customFormat="1" ht="15.6">
      <c r="B269" s="9" t="s">
        <v>173</v>
      </c>
      <c r="C269" s="27">
        <v>6</v>
      </c>
      <c r="D269" s="7">
        <v>2</v>
      </c>
      <c r="E269" s="8">
        <v>5513</v>
      </c>
      <c r="F269" s="2">
        <v>120</v>
      </c>
      <c r="G269" s="11">
        <f>1108000+22302.2</f>
        <v>1130302.2</v>
      </c>
      <c r="H269" s="11">
        <f>1108000+22302.2</f>
        <v>1130302.2</v>
      </c>
      <c r="I269" s="11">
        <f t="shared" si="8"/>
        <v>100</v>
      </c>
    </row>
    <row r="270" spans="2:9" s="40" customFormat="1" ht="15.6">
      <c r="B270" s="9" t="s">
        <v>129</v>
      </c>
      <c r="C270" s="27">
        <v>6</v>
      </c>
      <c r="D270" s="7">
        <v>2</v>
      </c>
      <c r="E270" s="8">
        <v>5513</v>
      </c>
      <c r="F270" s="2">
        <v>200</v>
      </c>
      <c r="G270" s="11">
        <f>G271</f>
        <v>286497.8</v>
      </c>
      <c r="H270" s="11">
        <f>H271</f>
        <v>269258.69</v>
      </c>
      <c r="I270" s="11">
        <f t="shared" si="8"/>
        <v>93.982812433463721</v>
      </c>
    </row>
    <row r="271" spans="2:9" s="40" customFormat="1" ht="31.2">
      <c r="B271" s="9" t="s">
        <v>130</v>
      </c>
      <c r="C271" s="27">
        <v>6</v>
      </c>
      <c r="D271" s="7">
        <v>2</v>
      </c>
      <c r="E271" s="8">
        <v>5513</v>
      </c>
      <c r="F271" s="2">
        <v>240</v>
      </c>
      <c r="G271" s="11">
        <v>286497.8</v>
      </c>
      <c r="H271" s="11">
        <v>269258.69</v>
      </c>
      <c r="I271" s="11">
        <f t="shared" si="8"/>
        <v>93.982812433463721</v>
      </c>
    </row>
    <row r="272" spans="2:9" s="40" customFormat="1" ht="46.8">
      <c r="B272" s="6" t="s">
        <v>217</v>
      </c>
      <c r="C272" s="27">
        <v>7</v>
      </c>
      <c r="D272" s="7">
        <v>0</v>
      </c>
      <c r="E272" s="8">
        <v>0</v>
      </c>
      <c r="F272" s="2"/>
      <c r="G272" s="11">
        <f>G273+G277+G281+G285+G292</f>
        <v>15253500</v>
      </c>
      <c r="H272" s="11">
        <f>H273+H277+H281+H285+H292</f>
        <v>15243340.65</v>
      </c>
      <c r="I272" s="11">
        <f t="shared" si="8"/>
        <v>99.93339659750221</v>
      </c>
    </row>
    <row r="273" spans="2:9" s="40" customFormat="1" ht="62.4">
      <c r="B273" s="6" t="s">
        <v>41</v>
      </c>
      <c r="C273" s="27">
        <v>7</v>
      </c>
      <c r="D273" s="7">
        <v>1</v>
      </c>
      <c r="E273" s="8">
        <v>0</v>
      </c>
      <c r="F273" s="2"/>
      <c r="G273" s="11">
        <f t="shared" ref="G273:H275" si="9">G274</f>
        <v>13741400</v>
      </c>
      <c r="H273" s="11">
        <f t="shared" si="9"/>
        <v>13741400</v>
      </c>
      <c r="I273" s="11">
        <f t="shared" si="8"/>
        <v>100</v>
      </c>
    </row>
    <row r="274" spans="2:9" s="40" customFormat="1" ht="93.6">
      <c r="B274" s="6" t="s">
        <v>42</v>
      </c>
      <c r="C274" s="27">
        <v>7</v>
      </c>
      <c r="D274" s="7">
        <v>1</v>
      </c>
      <c r="E274" s="8">
        <v>5522</v>
      </c>
      <c r="F274" s="2"/>
      <c r="G274" s="11">
        <f t="shared" si="9"/>
        <v>13741400</v>
      </c>
      <c r="H274" s="11">
        <f t="shared" si="9"/>
        <v>13741400</v>
      </c>
      <c r="I274" s="11">
        <f t="shared" si="8"/>
        <v>100</v>
      </c>
    </row>
    <row r="275" spans="2:9" s="40" customFormat="1" ht="15.6">
      <c r="B275" s="9" t="s">
        <v>55</v>
      </c>
      <c r="C275" s="27">
        <v>7</v>
      </c>
      <c r="D275" s="7">
        <v>1</v>
      </c>
      <c r="E275" s="8">
        <v>5522</v>
      </c>
      <c r="F275" s="2">
        <v>800</v>
      </c>
      <c r="G275" s="11">
        <f t="shared" si="9"/>
        <v>13741400</v>
      </c>
      <c r="H275" s="11">
        <f t="shared" si="9"/>
        <v>13741400</v>
      </c>
      <c r="I275" s="11">
        <f t="shared" si="8"/>
        <v>100</v>
      </c>
    </row>
    <row r="276" spans="2:9" s="40" customFormat="1" ht="31.2">
      <c r="B276" s="9" t="s">
        <v>257</v>
      </c>
      <c r="C276" s="27">
        <v>7</v>
      </c>
      <c r="D276" s="7">
        <v>1</v>
      </c>
      <c r="E276" s="8">
        <v>5522</v>
      </c>
      <c r="F276" s="1">
        <v>810</v>
      </c>
      <c r="G276" s="11">
        <v>13741400</v>
      </c>
      <c r="H276" s="11">
        <v>13741400</v>
      </c>
      <c r="I276" s="11">
        <f t="shared" si="8"/>
        <v>100</v>
      </c>
    </row>
    <row r="277" spans="2:9" s="40" customFormat="1" ht="62.4">
      <c r="B277" s="6" t="s">
        <v>140</v>
      </c>
      <c r="C277" s="27">
        <v>7</v>
      </c>
      <c r="D277" s="7">
        <v>2</v>
      </c>
      <c r="E277" s="8">
        <v>0</v>
      </c>
      <c r="F277" s="2"/>
      <c r="G277" s="11">
        <f t="shared" ref="G277:H279" si="10">G278</f>
        <v>493000</v>
      </c>
      <c r="H277" s="11">
        <f t="shared" si="10"/>
        <v>493000</v>
      </c>
      <c r="I277" s="11">
        <f t="shared" si="8"/>
        <v>100</v>
      </c>
    </row>
    <row r="278" spans="2:9" s="40" customFormat="1" ht="93.6">
      <c r="B278" s="6" t="s">
        <v>141</v>
      </c>
      <c r="C278" s="27">
        <v>7</v>
      </c>
      <c r="D278" s="7">
        <v>2</v>
      </c>
      <c r="E278" s="8">
        <v>5525</v>
      </c>
      <c r="F278" s="2"/>
      <c r="G278" s="11">
        <f t="shared" si="10"/>
        <v>493000</v>
      </c>
      <c r="H278" s="11">
        <f t="shared" si="10"/>
        <v>493000</v>
      </c>
      <c r="I278" s="11">
        <f t="shared" si="8"/>
        <v>100</v>
      </c>
    </row>
    <row r="279" spans="2:9" s="40" customFormat="1" ht="15.6">
      <c r="B279" s="9" t="s">
        <v>55</v>
      </c>
      <c r="C279" s="27">
        <v>7</v>
      </c>
      <c r="D279" s="7">
        <v>2</v>
      </c>
      <c r="E279" s="8">
        <v>5525</v>
      </c>
      <c r="F279" s="2">
        <v>800</v>
      </c>
      <c r="G279" s="11">
        <f t="shared" si="10"/>
        <v>493000</v>
      </c>
      <c r="H279" s="11">
        <f t="shared" si="10"/>
        <v>493000</v>
      </c>
      <c r="I279" s="11">
        <f t="shared" si="8"/>
        <v>100</v>
      </c>
    </row>
    <row r="280" spans="2:9" s="40" customFormat="1" ht="31.2">
      <c r="B280" s="9" t="s">
        <v>257</v>
      </c>
      <c r="C280" s="27">
        <v>7</v>
      </c>
      <c r="D280" s="7">
        <v>2</v>
      </c>
      <c r="E280" s="8">
        <v>5525</v>
      </c>
      <c r="F280" s="1">
        <v>810</v>
      </c>
      <c r="G280" s="11">
        <v>493000</v>
      </c>
      <c r="H280" s="11">
        <v>493000</v>
      </c>
      <c r="I280" s="11">
        <f t="shared" si="8"/>
        <v>100</v>
      </c>
    </row>
    <row r="281" spans="2:9" s="40" customFormat="1" ht="62.4" hidden="1">
      <c r="B281" s="6" t="s">
        <v>63</v>
      </c>
      <c r="C281" s="27">
        <v>7</v>
      </c>
      <c r="D281" s="7">
        <v>3</v>
      </c>
      <c r="E281" s="8">
        <v>0</v>
      </c>
      <c r="F281" s="2"/>
      <c r="G281" s="11">
        <f t="shared" ref="G281:H283" si="11">G282</f>
        <v>0</v>
      </c>
      <c r="H281" s="11">
        <f t="shared" si="11"/>
        <v>0</v>
      </c>
      <c r="I281" s="11" t="e">
        <f t="shared" si="8"/>
        <v>#DIV/0!</v>
      </c>
    </row>
    <row r="282" spans="2:9" s="40" customFormat="1" ht="93.6" hidden="1">
      <c r="B282" s="6" t="s">
        <v>64</v>
      </c>
      <c r="C282" s="27">
        <v>7</v>
      </c>
      <c r="D282" s="7">
        <v>3</v>
      </c>
      <c r="E282" s="8">
        <v>5523</v>
      </c>
      <c r="F282" s="2"/>
      <c r="G282" s="11">
        <f t="shared" si="11"/>
        <v>0</v>
      </c>
      <c r="H282" s="11">
        <f t="shared" si="11"/>
        <v>0</v>
      </c>
      <c r="I282" s="11" t="e">
        <f t="shared" si="8"/>
        <v>#DIV/0!</v>
      </c>
    </row>
    <row r="283" spans="2:9" s="40" customFormat="1" ht="15.6" hidden="1">
      <c r="B283" s="9" t="s">
        <v>55</v>
      </c>
      <c r="C283" s="27">
        <v>7</v>
      </c>
      <c r="D283" s="7">
        <v>3</v>
      </c>
      <c r="E283" s="8">
        <v>5523</v>
      </c>
      <c r="F283" s="2">
        <v>800</v>
      </c>
      <c r="G283" s="11">
        <f t="shared" si="11"/>
        <v>0</v>
      </c>
      <c r="H283" s="11">
        <f t="shared" si="11"/>
        <v>0</v>
      </c>
      <c r="I283" s="11" t="e">
        <f t="shared" si="8"/>
        <v>#DIV/0!</v>
      </c>
    </row>
    <row r="284" spans="2:9" s="40" customFormat="1" ht="31.2" hidden="1">
      <c r="B284" s="9" t="s">
        <v>257</v>
      </c>
      <c r="C284" s="27">
        <v>7</v>
      </c>
      <c r="D284" s="7">
        <v>3</v>
      </c>
      <c r="E284" s="8">
        <v>5523</v>
      </c>
      <c r="F284" s="1">
        <v>810</v>
      </c>
      <c r="G284" s="11"/>
      <c r="H284" s="11"/>
      <c r="I284" s="11" t="e">
        <f t="shared" si="8"/>
        <v>#DIV/0!</v>
      </c>
    </row>
    <row r="285" spans="2:9" s="40" customFormat="1" ht="93.6">
      <c r="B285" s="6" t="s">
        <v>65</v>
      </c>
      <c r="C285" s="27">
        <v>7</v>
      </c>
      <c r="D285" s="7">
        <v>4</v>
      </c>
      <c r="E285" s="8">
        <v>0</v>
      </c>
      <c r="F285" s="2"/>
      <c r="G285" s="11">
        <f>G289+G286</f>
        <v>875100</v>
      </c>
      <c r="H285" s="11">
        <f>H289+H286</f>
        <v>873940.65</v>
      </c>
      <c r="I285" s="11">
        <f t="shared" si="8"/>
        <v>99.867517997943082</v>
      </c>
    </row>
    <row r="286" spans="2:9" s="40" customFormat="1" ht="93.6">
      <c r="B286" s="6" t="s">
        <v>176</v>
      </c>
      <c r="C286" s="27">
        <v>7</v>
      </c>
      <c r="D286" s="7">
        <v>4</v>
      </c>
      <c r="E286" s="8">
        <v>2127</v>
      </c>
      <c r="F286" s="2"/>
      <c r="G286" s="11">
        <f>G287</f>
        <v>634700</v>
      </c>
      <c r="H286" s="11">
        <f>H287</f>
        <v>634690.65</v>
      </c>
      <c r="I286" s="11">
        <f t="shared" si="8"/>
        <v>99.998526863084919</v>
      </c>
    </row>
    <row r="287" spans="2:9" s="40" customFormat="1" ht="15.6">
      <c r="B287" s="9" t="s">
        <v>129</v>
      </c>
      <c r="C287" s="27">
        <v>7</v>
      </c>
      <c r="D287" s="7">
        <v>4</v>
      </c>
      <c r="E287" s="8">
        <v>2127</v>
      </c>
      <c r="F287" s="2">
        <v>200</v>
      </c>
      <c r="G287" s="11">
        <f>G288</f>
        <v>634700</v>
      </c>
      <c r="H287" s="11">
        <f>H288</f>
        <v>634690.65</v>
      </c>
      <c r="I287" s="11">
        <f t="shared" si="8"/>
        <v>99.998526863084919</v>
      </c>
    </row>
    <row r="288" spans="2:9" s="40" customFormat="1" ht="31.2">
      <c r="B288" s="9" t="s">
        <v>130</v>
      </c>
      <c r="C288" s="27">
        <v>7</v>
      </c>
      <c r="D288" s="7">
        <v>4</v>
      </c>
      <c r="E288" s="8">
        <v>2127</v>
      </c>
      <c r="F288" s="2">
        <v>240</v>
      </c>
      <c r="G288" s="11">
        <v>634700</v>
      </c>
      <c r="H288" s="11">
        <v>634690.65</v>
      </c>
      <c r="I288" s="11">
        <f t="shared" si="8"/>
        <v>99.998526863084919</v>
      </c>
    </row>
    <row r="289" spans="2:9" s="40" customFormat="1" ht="140.4">
      <c r="B289" s="6" t="s">
        <v>68</v>
      </c>
      <c r="C289" s="27">
        <v>7</v>
      </c>
      <c r="D289" s="7">
        <v>4</v>
      </c>
      <c r="E289" s="8">
        <v>5528</v>
      </c>
      <c r="F289" s="2"/>
      <c r="G289" s="11">
        <f>G290</f>
        <v>240400</v>
      </c>
      <c r="H289" s="11">
        <f>H290</f>
        <v>239250</v>
      </c>
      <c r="I289" s="11">
        <f t="shared" si="8"/>
        <v>99.521630615640603</v>
      </c>
    </row>
    <row r="290" spans="2:9" s="40" customFormat="1" ht="15.6">
      <c r="B290" s="9" t="s">
        <v>129</v>
      </c>
      <c r="C290" s="27">
        <v>7</v>
      </c>
      <c r="D290" s="7">
        <v>4</v>
      </c>
      <c r="E290" s="8">
        <v>5528</v>
      </c>
      <c r="F290" s="2">
        <v>200</v>
      </c>
      <c r="G290" s="11">
        <f>G291</f>
        <v>240400</v>
      </c>
      <c r="H290" s="11">
        <f>H291</f>
        <v>239250</v>
      </c>
      <c r="I290" s="11">
        <f t="shared" si="8"/>
        <v>99.521630615640603</v>
      </c>
    </row>
    <row r="291" spans="2:9" s="40" customFormat="1" ht="31.2">
      <c r="B291" s="9" t="s">
        <v>130</v>
      </c>
      <c r="C291" s="27">
        <v>7</v>
      </c>
      <c r="D291" s="7">
        <v>4</v>
      </c>
      <c r="E291" s="8">
        <v>5528</v>
      </c>
      <c r="F291" s="2">
        <v>240</v>
      </c>
      <c r="G291" s="11">
        <v>240400</v>
      </c>
      <c r="H291" s="11">
        <v>239250</v>
      </c>
      <c r="I291" s="11">
        <f t="shared" si="8"/>
        <v>99.521630615640603</v>
      </c>
    </row>
    <row r="292" spans="2:9" s="40" customFormat="1" ht="62.4">
      <c r="B292" s="6" t="s">
        <v>69</v>
      </c>
      <c r="C292" s="27">
        <v>7</v>
      </c>
      <c r="D292" s="7">
        <v>5</v>
      </c>
      <c r="E292" s="8">
        <v>0</v>
      </c>
      <c r="F292" s="2"/>
      <c r="G292" s="11">
        <f t="shared" ref="G292:H294" si="12">G293</f>
        <v>144000</v>
      </c>
      <c r="H292" s="11">
        <f t="shared" si="12"/>
        <v>135000</v>
      </c>
      <c r="I292" s="11">
        <f t="shared" si="8"/>
        <v>93.75</v>
      </c>
    </row>
    <row r="293" spans="2:9" s="40" customFormat="1" ht="62.4">
      <c r="B293" s="6" t="s">
        <v>70</v>
      </c>
      <c r="C293" s="27">
        <v>7</v>
      </c>
      <c r="D293" s="7">
        <v>5</v>
      </c>
      <c r="E293" s="8">
        <v>2111</v>
      </c>
      <c r="F293" s="2"/>
      <c r="G293" s="11">
        <f t="shared" si="12"/>
        <v>144000</v>
      </c>
      <c r="H293" s="11">
        <f t="shared" si="12"/>
        <v>135000</v>
      </c>
      <c r="I293" s="11">
        <f t="shared" si="8"/>
        <v>93.75</v>
      </c>
    </row>
    <row r="294" spans="2:9" s="40" customFormat="1" ht="15.6">
      <c r="B294" s="9" t="s">
        <v>129</v>
      </c>
      <c r="C294" s="27">
        <v>7</v>
      </c>
      <c r="D294" s="7">
        <v>5</v>
      </c>
      <c r="E294" s="8">
        <v>2111</v>
      </c>
      <c r="F294" s="2">
        <v>200</v>
      </c>
      <c r="G294" s="11">
        <f t="shared" si="12"/>
        <v>144000</v>
      </c>
      <c r="H294" s="11">
        <f t="shared" si="12"/>
        <v>135000</v>
      </c>
      <c r="I294" s="11">
        <f t="shared" ref="I294:I360" si="13">H294/G294*100</f>
        <v>93.75</v>
      </c>
    </row>
    <row r="295" spans="2:9" s="40" customFormat="1" ht="31.2">
      <c r="B295" s="9" t="s">
        <v>130</v>
      </c>
      <c r="C295" s="27">
        <v>7</v>
      </c>
      <c r="D295" s="7">
        <v>5</v>
      </c>
      <c r="E295" s="8">
        <v>2111</v>
      </c>
      <c r="F295" s="2">
        <v>240</v>
      </c>
      <c r="G295" s="11">
        <v>144000</v>
      </c>
      <c r="H295" s="11">
        <v>135000</v>
      </c>
      <c r="I295" s="11">
        <f t="shared" si="13"/>
        <v>93.75</v>
      </c>
    </row>
    <row r="296" spans="2:9" s="40" customFormat="1" ht="46.8">
      <c r="B296" s="9" t="s">
        <v>71</v>
      </c>
      <c r="C296" s="27">
        <v>8</v>
      </c>
      <c r="D296" s="7">
        <v>0</v>
      </c>
      <c r="E296" s="8">
        <v>0</v>
      </c>
      <c r="F296" s="1"/>
      <c r="G296" s="11">
        <f>G297+G304+G324+G358+G366</f>
        <v>605156780.10000002</v>
      </c>
      <c r="H296" s="11">
        <f>H297+H304+H324+H358+H366</f>
        <v>510939454.92999995</v>
      </c>
      <c r="I296" s="11">
        <f t="shared" si="13"/>
        <v>84.43092298256478</v>
      </c>
    </row>
    <row r="297" spans="2:9" s="40" customFormat="1" ht="62.4">
      <c r="B297" s="6" t="s">
        <v>72</v>
      </c>
      <c r="C297" s="27">
        <v>8</v>
      </c>
      <c r="D297" s="7">
        <v>1</v>
      </c>
      <c r="E297" s="8">
        <v>0</v>
      </c>
      <c r="F297" s="2"/>
      <c r="G297" s="11">
        <f>G298+G301</f>
        <v>3176346.36</v>
      </c>
      <c r="H297" s="11">
        <f>H298+H301</f>
        <v>2836598.38</v>
      </c>
      <c r="I297" s="11">
        <f t="shared" si="13"/>
        <v>89.303811943229022</v>
      </c>
    </row>
    <row r="298" spans="2:9" s="40" customFormat="1" ht="78">
      <c r="B298" s="6" t="s">
        <v>181</v>
      </c>
      <c r="C298" s="27">
        <v>8</v>
      </c>
      <c r="D298" s="7">
        <v>1</v>
      </c>
      <c r="E298" s="8">
        <v>2112</v>
      </c>
      <c r="F298" s="2"/>
      <c r="G298" s="11">
        <f>G299</f>
        <v>2836693.36</v>
      </c>
      <c r="H298" s="11">
        <f>H299</f>
        <v>2496945.38</v>
      </c>
      <c r="I298" s="11">
        <f t="shared" si="13"/>
        <v>88.023098132820394</v>
      </c>
    </row>
    <row r="299" spans="2:9" s="40" customFormat="1" ht="15.6">
      <c r="B299" s="9" t="s">
        <v>129</v>
      </c>
      <c r="C299" s="27">
        <v>8</v>
      </c>
      <c r="D299" s="7">
        <v>1</v>
      </c>
      <c r="E299" s="8">
        <v>2112</v>
      </c>
      <c r="F299" s="2">
        <v>200</v>
      </c>
      <c r="G299" s="11">
        <f>G300</f>
        <v>2836693.36</v>
      </c>
      <c r="H299" s="11">
        <f>H300</f>
        <v>2496945.38</v>
      </c>
      <c r="I299" s="11">
        <f t="shared" si="13"/>
        <v>88.023098132820394</v>
      </c>
    </row>
    <row r="300" spans="2:9" s="40" customFormat="1" ht="31.2">
      <c r="B300" s="9" t="s">
        <v>130</v>
      </c>
      <c r="C300" s="27">
        <v>8</v>
      </c>
      <c r="D300" s="7">
        <v>1</v>
      </c>
      <c r="E300" s="8">
        <v>2112</v>
      </c>
      <c r="F300" s="2">
        <v>240</v>
      </c>
      <c r="G300" s="11">
        <v>2836693.36</v>
      </c>
      <c r="H300" s="11">
        <v>2496945.38</v>
      </c>
      <c r="I300" s="11">
        <f t="shared" si="13"/>
        <v>88.023098132820394</v>
      </c>
    </row>
    <row r="301" spans="2:9" s="40" customFormat="1" ht="78">
      <c r="B301" s="9" t="s">
        <v>20</v>
      </c>
      <c r="C301" s="27">
        <v>8</v>
      </c>
      <c r="D301" s="7">
        <v>1</v>
      </c>
      <c r="E301" s="8">
        <v>5410</v>
      </c>
      <c r="F301" s="2"/>
      <c r="G301" s="11">
        <f>G302</f>
        <v>339653</v>
      </c>
      <c r="H301" s="11">
        <f>H302</f>
        <v>339653</v>
      </c>
      <c r="I301" s="11">
        <f>H301/G301*100</f>
        <v>100</v>
      </c>
    </row>
    <row r="302" spans="2:9" s="40" customFormat="1" ht="15.6">
      <c r="B302" s="9" t="s">
        <v>129</v>
      </c>
      <c r="C302" s="27">
        <v>8</v>
      </c>
      <c r="D302" s="7">
        <v>1</v>
      </c>
      <c r="E302" s="8">
        <v>5410</v>
      </c>
      <c r="F302" s="2">
        <v>200</v>
      </c>
      <c r="G302" s="11">
        <f>G303</f>
        <v>339653</v>
      </c>
      <c r="H302" s="11">
        <f>H303</f>
        <v>339653</v>
      </c>
      <c r="I302" s="11">
        <f>H302/G302*100</f>
        <v>100</v>
      </c>
    </row>
    <row r="303" spans="2:9" s="40" customFormat="1" ht="31.2">
      <c r="B303" s="9" t="s">
        <v>130</v>
      </c>
      <c r="C303" s="27">
        <v>8</v>
      </c>
      <c r="D303" s="7">
        <v>1</v>
      </c>
      <c r="E303" s="8">
        <v>5410</v>
      </c>
      <c r="F303" s="2">
        <v>240</v>
      </c>
      <c r="G303" s="11">
        <v>339653</v>
      </c>
      <c r="H303" s="11">
        <v>339653</v>
      </c>
      <c r="I303" s="11">
        <f>H303/G303*100</f>
        <v>100</v>
      </c>
    </row>
    <row r="304" spans="2:9" s="40" customFormat="1" ht="62.4">
      <c r="B304" s="6" t="s">
        <v>182</v>
      </c>
      <c r="C304" s="27">
        <v>8</v>
      </c>
      <c r="D304" s="7">
        <v>2</v>
      </c>
      <c r="E304" s="8">
        <v>0</v>
      </c>
      <c r="F304" s="2"/>
      <c r="G304" s="11">
        <f>G305+G308+G314+G317+G311</f>
        <v>457010212.59999996</v>
      </c>
      <c r="H304" s="11">
        <f>H305+H308+H314+H317+H311</f>
        <v>371909015.29999995</v>
      </c>
      <c r="I304" s="11">
        <f t="shared" si="13"/>
        <v>81.378709938264521</v>
      </c>
    </row>
    <row r="305" spans="2:9" s="40" customFormat="1" ht="62.4">
      <c r="B305" s="6" t="s">
        <v>183</v>
      </c>
      <c r="C305" s="27">
        <v>8</v>
      </c>
      <c r="D305" s="7">
        <v>2</v>
      </c>
      <c r="E305" s="8">
        <v>2112</v>
      </c>
      <c r="F305" s="2"/>
      <c r="G305" s="11">
        <f>G306</f>
        <v>11006260</v>
      </c>
      <c r="H305" s="11">
        <f>H306</f>
        <v>5537630.9800000004</v>
      </c>
      <c r="I305" s="11">
        <f t="shared" si="13"/>
        <v>50.313466881574676</v>
      </c>
    </row>
    <row r="306" spans="2:9" s="40" customFormat="1" ht="15.6">
      <c r="B306" s="9" t="s">
        <v>129</v>
      </c>
      <c r="C306" s="27">
        <v>8</v>
      </c>
      <c r="D306" s="7">
        <v>2</v>
      </c>
      <c r="E306" s="8">
        <v>2112</v>
      </c>
      <c r="F306" s="2">
        <v>200</v>
      </c>
      <c r="G306" s="11">
        <f>G307</f>
        <v>11006260</v>
      </c>
      <c r="H306" s="11">
        <f>H307</f>
        <v>5537630.9800000004</v>
      </c>
      <c r="I306" s="11">
        <f t="shared" si="13"/>
        <v>50.313466881574676</v>
      </c>
    </row>
    <row r="307" spans="2:9" s="40" customFormat="1" ht="31.2">
      <c r="B307" s="9" t="s">
        <v>130</v>
      </c>
      <c r="C307" s="27">
        <v>8</v>
      </c>
      <c r="D307" s="7">
        <v>2</v>
      </c>
      <c r="E307" s="8">
        <v>2112</v>
      </c>
      <c r="F307" s="2">
        <v>240</v>
      </c>
      <c r="G307" s="11">
        <v>11006260</v>
      </c>
      <c r="H307" s="11">
        <v>5537630.9800000004</v>
      </c>
      <c r="I307" s="11">
        <f t="shared" si="13"/>
        <v>50.313466881574676</v>
      </c>
    </row>
    <row r="308" spans="2:9" s="40" customFormat="1" ht="78">
      <c r="B308" s="6" t="s">
        <v>184</v>
      </c>
      <c r="C308" s="27">
        <v>8</v>
      </c>
      <c r="D308" s="7">
        <v>2</v>
      </c>
      <c r="E308" s="8">
        <v>3203</v>
      </c>
      <c r="F308" s="2"/>
      <c r="G308" s="11">
        <f>G309</f>
        <v>23680871.309999999</v>
      </c>
      <c r="H308" s="11">
        <f>H309</f>
        <v>18975255</v>
      </c>
      <c r="I308" s="11">
        <f t="shared" si="13"/>
        <v>80.129040657330435</v>
      </c>
    </row>
    <row r="309" spans="2:9" s="40" customFormat="1" ht="15.6">
      <c r="B309" s="9" t="s">
        <v>168</v>
      </c>
      <c r="C309" s="27">
        <v>8</v>
      </c>
      <c r="D309" s="7">
        <v>2</v>
      </c>
      <c r="E309" s="8">
        <v>3203</v>
      </c>
      <c r="F309" s="2">
        <v>300</v>
      </c>
      <c r="G309" s="11">
        <f>G310</f>
        <v>23680871.309999999</v>
      </c>
      <c r="H309" s="11">
        <f>H310</f>
        <v>18975255</v>
      </c>
      <c r="I309" s="11">
        <f t="shared" si="13"/>
        <v>80.129040657330435</v>
      </c>
    </row>
    <row r="310" spans="2:9" s="40" customFormat="1" ht="31.2">
      <c r="B310" s="9" t="s">
        <v>253</v>
      </c>
      <c r="C310" s="27">
        <v>8</v>
      </c>
      <c r="D310" s="7">
        <v>2</v>
      </c>
      <c r="E310" s="8">
        <v>3203</v>
      </c>
      <c r="F310" s="2">
        <v>320</v>
      </c>
      <c r="G310" s="11">
        <v>23680871.309999999</v>
      </c>
      <c r="H310" s="11">
        <v>18975255</v>
      </c>
      <c r="I310" s="11">
        <f t="shared" si="13"/>
        <v>80.129040657330435</v>
      </c>
    </row>
    <row r="311" spans="2:9" s="40" customFormat="1" ht="78" hidden="1">
      <c r="B311" s="6" t="s">
        <v>188</v>
      </c>
      <c r="C311" s="27">
        <v>8</v>
      </c>
      <c r="D311" s="7">
        <v>2</v>
      </c>
      <c r="E311" s="8">
        <v>4201</v>
      </c>
      <c r="F311" s="2"/>
      <c r="G311" s="11">
        <f>G312</f>
        <v>0</v>
      </c>
      <c r="H311" s="11">
        <f>H312</f>
        <v>0</v>
      </c>
      <c r="I311" s="11" t="e">
        <f t="shared" si="13"/>
        <v>#DIV/0!</v>
      </c>
    </row>
    <row r="312" spans="2:9" s="40" customFormat="1" ht="31.2" hidden="1">
      <c r="B312" s="9" t="s">
        <v>8</v>
      </c>
      <c r="C312" s="27">
        <v>8</v>
      </c>
      <c r="D312" s="7">
        <v>2</v>
      </c>
      <c r="E312" s="8">
        <v>4201</v>
      </c>
      <c r="F312" s="2">
        <v>400</v>
      </c>
      <c r="G312" s="11">
        <f>G313</f>
        <v>0</v>
      </c>
      <c r="H312" s="11">
        <f>H313</f>
        <v>0</v>
      </c>
      <c r="I312" s="11" t="e">
        <f t="shared" si="13"/>
        <v>#DIV/0!</v>
      </c>
    </row>
    <row r="313" spans="2:9" s="40" customFormat="1" ht="15.6" hidden="1">
      <c r="B313" s="9" t="s">
        <v>9</v>
      </c>
      <c r="C313" s="27">
        <v>8</v>
      </c>
      <c r="D313" s="7">
        <v>2</v>
      </c>
      <c r="E313" s="8">
        <v>4201</v>
      </c>
      <c r="F313" s="2">
        <v>410</v>
      </c>
      <c r="G313" s="11"/>
      <c r="H313" s="11"/>
      <c r="I313" s="11" t="e">
        <f t="shared" si="13"/>
        <v>#DIV/0!</v>
      </c>
    </row>
    <row r="314" spans="2:9" s="40" customFormat="1" ht="78">
      <c r="B314" s="6" t="s">
        <v>185</v>
      </c>
      <c r="C314" s="27">
        <v>8</v>
      </c>
      <c r="D314" s="7">
        <v>2</v>
      </c>
      <c r="E314" s="8">
        <v>4401</v>
      </c>
      <c r="F314" s="2"/>
      <c r="G314" s="11">
        <f>G315</f>
        <v>22552300</v>
      </c>
      <c r="H314" s="11">
        <f>H315</f>
        <v>22315329.43</v>
      </c>
      <c r="I314" s="11">
        <f t="shared" si="13"/>
        <v>98.949239900143226</v>
      </c>
    </row>
    <row r="315" spans="2:9" s="40" customFormat="1" ht="31.2">
      <c r="B315" s="9" t="s">
        <v>8</v>
      </c>
      <c r="C315" s="27">
        <v>8</v>
      </c>
      <c r="D315" s="7">
        <v>2</v>
      </c>
      <c r="E315" s="8">
        <v>4401</v>
      </c>
      <c r="F315" s="2">
        <v>400</v>
      </c>
      <c r="G315" s="11">
        <f>G316</f>
        <v>22552300</v>
      </c>
      <c r="H315" s="11">
        <f>H316</f>
        <v>22315329.43</v>
      </c>
      <c r="I315" s="11">
        <f t="shared" si="13"/>
        <v>98.949239900143226</v>
      </c>
    </row>
    <row r="316" spans="2:9" s="40" customFormat="1" ht="15.6">
      <c r="B316" s="9" t="s">
        <v>9</v>
      </c>
      <c r="C316" s="27">
        <v>8</v>
      </c>
      <c r="D316" s="7">
        <v>2</v>
      </c>
      <c r="E316" s="8">
        <v>4401</v>
      </c>
      <c r="F316" s="2">
        <v>410</v>
      </c>
      <c r="G316" s="11">
        <v>22552300</v>
      </c>
      <c r="H316" s="11">
        <v>22315329.43</v>
      </c>
      <c r="I316" s="11">
        <f t="shared" si="13"/>
        <v>98.949239900143226</v>
      </c>
    </row>
    <row r="317" spans="2:9" s="40" customFormat="1" ht="78">
      <c r="B317" s="6" t="s">
        <v>186</v>
      </c>
      <c r="C317" s="27">
        <v>8</v>
      </c>
      <c r="D317" s="7">
        <v>2</v>
      </c>
      <c r="E317" s="8">
        <v>5410</v>
      </c>
      <c r="F317" s="2"/>
      <c r="G317" s="11">
        <f>G322+G318+G320</f>
        <v>399770781.28999996</v>
      </c>
      <c r="H317" s="11">
        <f>H322+H318+H320</f>
        <v>325080799.88999999</v>
      </c>
      <c r="I317" s="11">
        <f t="shared" si="13"/>
        <v>81.316798301520009</v>
      </c>
    </row>
    <row r="318" spans="2:9" s="40" customFormat="1" ht="15.6">
      <c r="B318" s="9" t="s">
        <v>129</v>
      </c>
      <c r="C318" s="27">
        <v>8</v>
      </c>
      <c r="D318" s="7">
        <v>2</v>
      </c>
      <c r="E318" s="8">
        <v>5410</v>
      </c>
      <c r="F318" s="2">
        <v>200</v>
      </c>
      <c r="G318" s="11">
        <f>G319</f>
        <v>31886100</v>
      </c>
      <c r="H318" s="11">
        <f>H319</f>
        <v>1678539.98</v>
      </c>
      <c r="I318" s="11">
        <f t="shared" si="13"/>
        <v>5.2641746089989052</v>
      </c>
    </row>
    <row r="319" spans="2:9" s="40" customFormat="1" ht="31.2">
      <c r="B319" s="9" t="s">
        <v>130</v>
      </c>
      <c r="C319" s="27">
        <v>8</v>
      </c>
      <c r="D319" s="7">
        <v>2</v>
      </c>
      <c r="E319" s="8">
        <v>5410</v>
      </c>
      <c r="F319" s="2">
        <v>240</v>
      </c>
      <c r="G319" s="11">
        <v>31886100</v>
      </c>
      <c r="H319" s="11">
        <v>1678539.98</v>
      </c>
      <c r="I319" s="11">
        <f t="shared" si="13"/>
        <v>5.2641746089989052</v>
      </c>
    </row>
    <row r="320" spans="2:9" s="40" customFormat="1" ht="15.6">
      <c r="B320" s="9" t="s">
        <v>168</v>
      </c>
      <c r="C320" s="27">
        <v>8</v>
      </c>
      <c r="D320" s="7">
        <v>2</v>
      </c>
      <c r="E320" s="8">
        <v>5410</v>
      </c>
      <c r="F320" s="2">
        <v>300</v>
      </c>
      <c r="G320" s="11">
        <f>G321</f>
        <v>213127881.28999999</v>
      </c>
      <c r="H320" s="11">
        <f>H321</f>
        <v>170777295</v>
      </c>
      <c r="I320" s="11">
        <f t="shared" si="13"/>
        <v>80.129025806635696</v>
      </c>
    </row>
    <row r="321" spans="2:9" s="40" customFormat="1" ht="31.2">
      <c r="B321" s="9" t="s">
        <v>253</v>
      </c>
      <c r="C321" s="27">
        <v>8</v>
      </c>
      <c r="D321" s="7">
        <v>2</v>
      </c>
      <c r="E321" s="8">
        <v>5410</v>
      </c>
      <c r="F321" s="2">
        <v>320</v>
      </c>
      <c r="G321" s="11">
        <v>213127881.28999999</v>
      </c>
      <c r="H321" s="11">
        <v>170777295</v>
      </c>
      <c r="I321" s="11">
        <f t="shared" si="13"/>
        <v>80.129025806635696</v>
      </c>
    </row>
    <row r="322" spans="2:9" s="40" customFormat="1" ht="31.2">
      <c r="B322" s="9" t="s">
        <v>8</v>
      </c>
      <c r="C322" s="27">
        <v>8</v>
      </c>
      <c r="D322" s="7">
        <v>2</v>
      </c>
      <c r="E322" s="8">
        <v>5410</v>
      </c>
      <c r="F322" s="2">
        <v>400</v>
      </c>
      <c r="G322" s="11">
        <f>G323</f>
        <v>154756800</v>
      </c>
      <c r="H322" s="11">
        <f>H323</f>
        <v>152624964.91</v>
      </c>
      <c r="I322" s="11">
        <f t="shared" si="13"/>
        <v>98.622461119640619</v>
      </c>
    </row>
    <row r="323" spans="2:9" s="40" customFormat="1" ht="15.6">
      <c r="B323" s="9" t="s">
        <v>9</v>
      </c>
      <c r="C323" s="27">
        <v>8</v>
      </c>
      <c r="D323" s="7">
        <v>2</v>
      </c>
      <c r="E323" s="8">
        <v>5410</v>
      </c>
      <c r="F323" s="2">
        <v>410</v>
      </c>
      <c r="G323" s="11">
        <v>154756800</v>
      </c>
      <c r="H323" s="11">
        <v>152624964.91</v>
      </c>
      <c r="I323" s="11">
        <f t="shared" si="13"/>
        <v>98.622461119640619</v>
      </c>
    </row>
    <row r="324" spans="2:9" s="40" customFormat="1" ht="62.4">
      <c r="B324" s="9" t="s">
        <v>187</v>
      </c>
      <c r="C324" s="27">
        <v>8</v>
      </c>
      <c r="D324" s="7">
        <v>4</v>
      </c>
      <c r="E324" s="8">
        <v>0</v>
      </c>
      <c r="F324" s="1"/>
      <c r="G324" s="11">
        <f>G325+G328+G331+G334+G339+G342+G345+G348+G353</f>
        <v>14494744</v>
      </c>
      <c r="H324" s="11">
        <f>H325+H328+H331+H334+H339+H342+H345+H348+H353</f>
        <v>13692009.390000001</v>
      </c>
      <c r="I324" s="11">
        <f t="shared" si="13"/>
        <v>94.461891772631517</v>
      </c>
    </row>
    <row r="325" spans="2:9" s="40" customFormat="1" ht="109.2">
      <c r="B325" s="6" t="s">
        <v>249</v>
      </c>
      <c r="C325" s="27">
        <v>8</v>
      </c>
      <c r="D325" s="7">
        <v>4</v>
      </c>
      <c r="E325" s="8">
        <v>3201</v>
      </c>
      <c r="F325" s="2"/>
      <c r="G325" s="11">
        <f>G326</f>
        <v>35900</v>
      </c>
      <c r="H325" s="11">
        <f>H326</f>
        <v>0</v>
      </c>
      <c r="I325" s="11">
        <f t="shared" si="13"/>
        <v>0</v>
      </c>
    </row>
    <row r="326" spans="2:9" s="40" customFormat="1" ht="15.6">
      <c r="B326" s="9" t="s">
        <v>168</v>
      </c>
      <c r="C326" s="27">
        <v>8</v>
      </c>
      <c r="D326" s="7">
        <v>4</v>
      </c>
      <c r="E326" s="8">
        <v>3201</v>
      </c>
      <c r="F326" s="2">
        <v>300</v>
      </c>
      <c r="G326" s="11">
        <f>G327</f>
        <v>35900</v>
      </c>
      <c r="H326" s="11">
        <f>H327</f>
        <v>0</v>
      </c>
      <c r="I326" s="11">
        <f t="shared" si="13"/>
        <v>0</v>
      </c>
    </row>
    <row r="327" spans="2:9" s="40" customFormat="1" ht="31.2">
      <c r="B327" s="9" t="s">
        <v>253</v>
      </c>
      <c r="C327" s="27">
        <v>8</v>
      </c>
      <c r="D327" s="7">
        <v>4</v>
      </c>
      <c r="E327" s="8">
        <v>3201</v>
      </c>
      <c r="F327" s="2">
        <v>320</v>
      </c>
      <c r="G327" s="11">
        <v>35900</v>
      </c>
      <c r="H327" s="11"/>
      <c r="I327" s="11">
        <f t="shared" si="13"/>
        <v>0</v>
      </c>
    </row>
    <row r="328" spans="2:9" s="40" customFormat="1" ht="109.2">
      <c r="B328" s="6" t="s">
        <v>250</v>
      </c>
      <c r="C328" s="27">
        <v>8</v>
      </c>
      <c r="D328" s="7">
        <v>4</v>
      </c>
      <c r="E328" s="8">
        <v>3202</v>
      </c>
      <c r="F328" s="2"/>
      <c r="G328" s="11">
        <f>G329</f>
        <v>90000</v>
      </c>
      <c r="H328" s="11">
        <f>H329</f>
        <v>78557.600000000006</v>
      </c>
      <c r="I328" s="11">
        <f t="shared" si="13"/>
        <v>87.286222222222236</v>
      </c>
    </row>
    <row r="329" spans="2:9" s="40" customFormat="1" ht="15.6">
      <c r="B329" s="9" t="s">
        <v>168</v>
      </c>
      <c r="C329" s="27">
        <v>8</v>
      </c>
      <c r="D329" s="7">
        <v>4</v>
      </c>
      <c r="E329" s="8">
        <v>3202</v>
      </c>
      <c r="F329" s="2">
        <v>300</v>
      </c>
      <c r="G329" s="11">
        <f>G330</f>
        <v>90000</v>
      </c>
      <c r="H329" s="11">
        <f>H330</f>
        <v>78557.600000000006</v>
      </c>
      <c r="I329" s="11">
        <f t="shared" si="13"/>
        <v>87.286222222222236</v>
      </c>
    </row>
    <row r="330" spans="2:9" s="40" customFormat="1" ht="31.2">
      <c r="B330" s="9" t="s">
        <v>253</v>
      </c>
      <c r="C330" s="27">
        <v>8</v>
      </c>
      <c r="D330" s="7">
        <v>4</v>
      </c>
      <c r="E330" s="8">
        <v>3202</v>
      </c>
      <c r="F330" s="2">
        <v>320</v>
      </c>
      <c r="G330" s="11">
        <v>90000</v>
      </c>
      <c r="H330" s="11">
        <v>78557.600000000006</v>
      </c>
      <c r="I330" s="11">
        <f t="shared" si="13"/>
        <v>87.286222222222236</v>
      </c>
    </row>
    <row r="331" spans="2:9" s="40" customFormat="1" ht="109.2">
      <c r="B331" s="9" t="s">
        <v>251</v>
      </c>
      <c r="C331" s="27">
        <v>8</v>
      </c>
      <c r="D331" s="7">
        <v>4</v>
      </c>
      <c r="E331" s="8">
        <v>5020</v>
      </c>
      <c r="F331" s="1"/>
      <c r="G331" s="11">
        <f>G332</f>
        <v>180000</v>
      </c>
      <c r="H331" s="11">
        <f>H332</f>
        <v>157115.20000000001</v>
      </c>
      <c r="I331" s="11">
        <f t="shared" si="13"/>
        <v>87.286222222222236</v>
      </c>
    </row>
    <row r="332" spans="2:9" s="40" customFormat="1" ht="15.6">
      <c r="B332" s="9" t="s">
        <v>168</v>
      </c>
      <c r="C332" s="27">
        <v>8</v>
      </c>
      <c r="D332" s="7">
        <v>4</v>
      </c>
      <c r="E332" s="8">
        <v>5020</v>
      </c>
      <c r="F332" s="1">
        <v>300</v>
      </c>
      <c r="G332" s="11">
        <f>G333</f>
        <v>180000</v>
      </c>
      <c r="H332" s="11">
        <f>H333</f>
        <v>157115.20000000001</v>
      </c>
      <c r="I332" s="11">
        <f t="shared" si="13"/>
        <v>87.286222222222236</v>
      </c>
    </row>
    <row r="333" spans="2:9" s="40" customFormat="1" ht="31.2">
      <c r="B333" s="9" t="s">
        <v>253</v>
      </c>
      <c r="C333" s="27">
        <v>8</v>
      </c>
      <c r="D333" s="7">
        <v>4</v>
      </c>
      <c r="E333" s="8">
        <v>5020</v>
      </c>
      <c r="F333" s="1">
        <v>320</v>
      </c>
      <c r="G333" s="11">
        <v>180000</v>
      </c>
      <c r="H333" s="11">
        <v>157115.20000000001</v>
      </c>
      <c r="I333" s="11">
        <f t="shared" si="13"/>
        <v>87.286222222222236</v>
      </c>
    </row>
    <row r="334" spans="2:9" s="40" customFormat="1" ht="140.4">
      <c r="B334" s="6" t="s">
        <v>73</v>
      </c>
      <c r="C334" s="27">
        <v>8</v>
      </c>
      <c r="D334" s="7">
        <v>4</v>
      </c>
      <c r="E334" s="8">
        <v>5134</v>
      </c>
      <c r="F334" s="2"/>
      <c r="G334" s="11">
        <f>G337+G335</f>
        <v>2938000</v>
      </c>
      <c r="H334" s="11">
        <f>H337+H335</f>
        <v>2912400</v>
      </c>
      <c r="I334" s="11">
        <f t="shared" si="13"/>
        <v>99.128658951667802</v>
      </c>
    </row>
    <row r="335" spans="2:9" s="40" customFormat="1" ht="15.6">
      <c r="B335" s="9" t="s">
        <v>129</v>
      </c>
      <c r="C335" s="27">
        <v>8</v>
      </c>
      <c r="D335" s="7">
        <v>4</v>
      </c>
      <c r="E335" s="8">
        <v>5134</v>
      </c>
      <c r="F335" s="2">
        <v>200</v>
      </c>
      <c r="G335" s="11">
        <f>G336</f>
        <v>2912400</v>
      </c>
      <c r="H335" s="11">
        <f>H336</f>
        <v>2912400</v>
      </c>
      <c r="I335" s="11">
        <f t="shared" si="13"/>
        <v>100</v>
      </c>
    </row>
    <row r="336" spans="2:9" s="40" customFormat="1" ht="31.2">
      <c r="B336" s="9" t="s">
        <v>130</v>
      </c>
      <c r="C336" s="27">
        <v>8</v>
      </c>
      <c r="D336" s="7">
        <v>4</v>
      </c>
      <c r="E336" s="8">
        <v>5134</v>
      </c>
      <c r="F336" s="2">
        <v>240</v>
      </c>
      <c r="G336" s="11">
        <v>2912400</v>
      </c>
      <c r="H336" s="11">
        <v>2912400</v>
      </c>
      <c r="I336" s="11">
        <f t="shared" si="13"/>
        <v>100</v>
      </c>
    </row>
    <row r="337" spans="2:9" s="40" customFormat="1" ht="15.6">
      <c r="B337" s="9" t="s">
        <v>168</v>
      </c>
      <c r="C337" s="27">
        <v>8</v>
      </c>
      <c r="D337" s="7">
        <v>4</v>
      </c>
      <c r="E337" s="8">
        <v>5134</v>
      </c>
      <c r="F337" s="2">
        <v>300</v>
      </c>
      <c r="G337" s="11">
        <f>G338</f>
        <v>25600</v>
      </c>
      <c r="H337" s="11">
        <f>H338</f>
        <v>0</v>
      </c>
      <c r="I337" s="11">
        <f t="shared" si="13"/>
        <v>0</v>
      </c>
    </row>
    <row r="338" spans="2:9" s="40" customFormat="1" ht="31.2">
      <c r="B338" s="9" t="s">
        <v>253</v>
      </c>
      <c r="C338" s="27">
        <v>8</v>
      </c>
      <c r="D338" s="7">
        <v>4</v>
      </c>
      <c r="E338" s="8">
        <v>5134</v>
      </c>
      <c r="F338" s="2">
        <v>320</v>
      </c>
      <c r="G338" s="11">
        <v>25600</v>
      </c>
      <c r="H338" s="11"/>
      <c r="I338" s="11">
        <f t="shared" si="13"/>
        <v>0</v>
      </c>
    </row>
    <row r="339" spans="2:9" s="40" customFormat="1" ht="124.8">
      <c r="B339" s="6" t="s">
        <v>74</v>
      </c>
      <c r="C339" s="27">
        <v>8</v>
      </c>
      <c r="D339" s="7">
        <v>4</v>
      </c>
      <c r="E339" s="8">
        <v>5135</v>
      </c>
      <c r="F339" s="2"/>
      <c r="G339" s="11">
        <f>G340</f>
        <v>8807762</v>
      </c>
      <c r="H339" s="11">
        <f>H340</f>
        <v>8769287.3900000006</v>
      </c>
      <c r="I339" s="11">
        <f t="shared" si="13"/>
        <v>99.563173823270887</v>
      </c>
    </row>
    <row r="340" spans="2:9" s="40" customFormat="1" ht="15.6">
      <c r="B340" s="9" t="s">
        <v>168</v>
      </c>
      <c r="C340" s="27">
        <v>8</v>
      </c>
      <c r="D340" s="7">
        <v>4</v>
      </c>
      <c r="E340" s="8">
        <v>5135</v>
      </c>
      <c r="F340" s="2">
        <v>300</v>
      </c>
      <c r="G340" s="11">
        <f>G341</f>
        <v>8807762</v>
      </c>
      <c r="H340" s="11">
        <f>H341</f>
        <v>8769287.3900000006</v>
      </c>
      <c r="I340" s="11">
        <f t="shared" si="13"/>
        <v>99.563173823270887</v>
      </c>
    </row>
    <row r="341" spans="2:9" s="40" customFormat="1" ht="31.2">
      <c r="B341" s="9" t="s">
        <v>253</v>
      </c>
      <c r="C341" s="27">
        <v>8</v>
      </c>
      <c r="D341" s="7">
        <v>4</v>
      </c>
      <c r="E341" s="8">
        <v>5135</v>
      </c>
      <c r="F341" s="2">
        <v>320</v>
      </c>
      <c r="G341" s="11">
        <v>8807762</v>
      </c>
      <c r="H341" s="11">
        <v>8769287.3900000006</v>
      </c>
      <c r="I341" s="11">
        <f t="shared" si="13"/>
        <v>99.563173823270887</v>
      </c>
    </row>
    <row r="342" spans="2:9" s="40" customFormat="1" ht="109.2">
      <c r="B342" s="6" t="s">
        <v>75</v>
      </c>
      <c r="C342" s="27">
        <v>8</v>
      </c>
      <c r="D342" s="7">
        <v>4</v>
      </c>
      <c r="E342" s="8">
        <v>5440</v>
      </c>
      <c r="F342" s="2"/>
      <c r="G342" s="11">
        <f>G343</f>
        <v>1529400</v>
      </c>
      <c r="H342" s="11">
        <f>H343</f>
        <v>1335479.2</v>
      </c>
      <c r="I342" s="11">
        <f t="shared" si="13"/>
        <v>87.320465542042626</v>
      </c>
    </row>
    <row r="343" spans="2:9" s="40" customFormat="1" ht="15.6">
      <c r="B343" s="9" t="s">
        <v>168</v>
      </c>
      <c r="C343" s="27">
        <v>8</v>
      </c>
      <c r="D343" s="7">
        <v>4</v>
      </c>
      <c r="E343" s="8">
        <v>5440</v>
      </c>
      <c r="F343" s="2">
        <v>300</v>
      </c>
      <c r="G343" s="11">
        <f>G344</f>
        <v>1529400</v>
      </c>
      <c r="H343" s="11">
        <f>H344</f>
        <v>1335479.2</v>
      </c>
      <c r="I343" s="11">
        <f t="shared" si="13"/>
        <v>87.320465542042626</v>
      </c>
    </row>
    <row r="344" spans="2:9" s="40" customFormat="1" ht="31.2">
      <c r="B344" s="9" t="s">
        <v>253</v>
      </c>
      <c r="C344" s="27">
        <v>8</v>
      </c>
      <c r="D344" s="7">
        <v>4</v>
      </c>
      <c r="E344" s="8">
        <v>5440</v>
      </c>
      <c r="F344" s="2">
        <v>320</v>
      </c>
      <c r="G344" s="11">
        <v>1529400</v>
      </c>
      <c r="H344" s="11">
        <v>1335479.2</v>
      </c>
      <c r="I344" s="11">
        <f t="shared" si="13"/>
        <v>87.320465542042626</v>
      </c>
    </row>
    <row r="345" spans="2:9" s="40" customFormat="1" ht="109.2">
      <c r="B345" s="6" t="s">
        <v>76</v>
      </c>
      <c r="C345" s="27">
        <v>8</v>
      </c>
      <c r="D345" s="7">
        <v>4</v>
      </c>
      <c r="E345" s="8">
        <v>5469</v>
      </c>
      <c r="F345" s="2"/>
      <c r="G345" s="11">
        <f>G346</f>
        <v>0</v>
      </c>
      <c r="H345" s="11">
        <f>H346</f>
        <v>0</v>
      </c>
      <c r="I345" s="11"/>
    </row>
    <row r="346" spans="2:9" s="40" customFormat="1" ht="15.6">
      <c r="B346" s="9" t="s">
        <v>168</v>
      </c>
      <c r="C346" s="27">
        <v>8</v>
      </c>
      <c r="D346" s="7">
        <v>4</v>
      </c>
      <c r="E346" s="8">
        <v>5469</v>
      </c>
      <c r="F346" s="2">
        <v>300</v>
      </c>
      <c r="G346" s="11">
        <f>G347</f>
        <v>0</v>
      </c>
      <c r="H346" s="11">
        <f>H347</f>
        <v>0</v>
      </c>
      <c r="I346" s="11"/>
    </row>
    <row r="347" spans="2:9" s="40" customFormat="1" ht="31.2">
      <c r="B347" s="9" t="s">
        <v>253</v>
      </c>
      <c r="C347" s="27">
        <v>8</v>
      </c>
      <c r="D347" s="7">
        <v>4</v>
      </c>
      <c r="E347" s="8">
        <v>5469</v>
      </c>
      <c r="F347" s="2">
        <v>320</v>
      </c>
      <c r="G347" s="11"/>
      <c r="H347" s="11"/>
      <c r="I347" s="11"/>
    </row>
    <row r="348" spans="2:9" s="40" customFormat="1" ht="171.6">
      <c r="B348" s="9" t="s">
        <v>77</v>
      </c>
      <c r="C348" s="27">
        <v>8</v>
      </c>
      <c r="D348" s="7">
        <v>4</v>
      </c>
      <c r="E348" s="8">
        <v>5529</v>
      </c>
      <c r="F348" s="1"/>
      <c r="G348" s="11">
        <f>G349+G351</f>
        <v>15982</v>
      </c>
      <c r="H348" s="11">
        <f>H349+H351</f>
        <v>15982</v>
      </c>
      <c r="I348" s="11">
        <f t="shared" si="13"/>
        <v>100</v>
      </c>
    </row>
    <row r="349" spans="2:9" s="40" customFormat="1" ht="46.8">
      <c r="B349" s="9" t="s">
        <v>46</v>
      </c>
      <c r="C349" s="27">
        <v>8</v>
      </c>
      <c r="D349" s="7">
        <v>4</v>
      </c>
      <c r="E349" s="8">
        <v>5529</v>
      </c>
      <c r="F349" s="2">
        <v>100</v>
      </c>
      <c r="G349" s="11">
        <f>G350</f>
        <v>12800</v>
      </c>
      <c r="H349" s="11">
        <f>H350</f>
        <v>12800</v>
      </c>
      <c r="I349" s="11">
        <f t="shared" si="13"/>
        <v>100</v>
      </c>
    </row>
    <row r="350" spans="2:9" s="40" customFormat="1" ht="15.6">
      <c r="B350" s="9" t="s">
        <v>173</v>
      </c>
      <c r="C350" s="27">
        <v>8</v>
      </c>
      <c r="D350" s="7">
        <v>4</v>
      </c>
      <c r="E350" s="8">
        <v>5529</v>
      </c>
      <c r="F350" s="2">
        <v>120</v>
      </c>
      <c r="G350" s="11">
        <v>12800</v>
      </c>
      <c r="H350" s="11">
        <v>12800</v>
      </c>
      <c r="I350" s="11">
        <f t="shared" si="13"/>
        <v>100</v>
      </c>
    </row>
    <row r="351" spans="2:9" s="40" customFormat="1" ht="15.6">
      <c r="B351" s="9" t="s">
        <v>129</v>
      </c>
      <c r="C351" s="27">
        <v>8</v>
      </c>
      <c r="D351" s="7">
        <v>4</v>
      </c>
      <c r="E351" s="8">
        <v>5529</v>
      </c>
      <c r="F351" s="2">
        <v>200</v>
      </c>
      <c r="G351" s="11">
        <f>G352</f>
        <v>3182</v>
      </c>
      <c r="H351" s="11">
        <f>H352</f>
        <v>3182</v>
      </c>
      <c r="I351" s="11">
        <f t="shared" si="13"/>
        <v>100</v>
      </c>
    </row>
    <row r="352" spans="2:9" s="40" customFormat="1" ht="31.2">
      <c r="B352" s="9" t="s">
        <v>130</v>
      </c>
      <c r="C352" s="27">
        <v>8</v>
      </c>
      <c r="D352" s="7">
        <v>4</v>
      </c>
      <c r="E352" s="8">
        <v>5529</v>
      </c>
      <c r="F352" s="2">
        <v>240</v>
      </c>
      <c r="G352" s="11">
        <v>3182</v>
      </c>
      <c r="H352" s="11">
        <v>3182</v>
      </c>
      <c r="I352" s="11">
        <f t="shared" si="13"/>
        <v>100</v>
      </c>
    </row>
    <row r="353" spans="2:9" s="40" customFormat="1" ht="140.4">
      <c r="B353" s="6" t="s">
        <v>265</v>
      </c>
      <c r="C353" s="27">
        <v>8</v>
      </c>
      <c r="D353" s="7">
        <v>4</v>
      </c>
      <c r="E353" s="8">
        <v>5534</v>
      </c>
      <c r="F353" s="2"/>
      <c r="G353" s="11">
        <f>G356+G354</f>
        <v>897700</v>
      </c>
      <c r="H353" s="11">
        <f>H356+H354</f>
        <v>423188</v>
      </c>
      <c r="I353" s="11">
        <f t="shared" si="13"/>
        <v>47.141361256544499</v>
      </c>
    </row>
    <row r="354" spans="2:9" s="40" customFormat="1" ht="15.6">
      <c r="B354" s="9" t="s">
        <v>129</v>
      </c>
      <c r="C354" s="27">
        <v>8</v>
      </c>
      <c r="D354" s="7">
        <v>4</v>
      </c>
      <c r="E354" s="8">
        <v>5534</v>
      </c>
      <c r="F354" s="2">
        <v>200</v>
      </c>
      <c r="G354" s="11">
        <f>G355</f>
        <v>423188</v>
      </c>
      <c r="H354" s="11">
        <f>H355</f>
        <v>423188</v>
      </c>
      <c r="I354" s="11">
        <f t="shared" si="13"/>
        <v>100</v>
      </c>
    </row>
    <row r="355" spans="2:9" s="40" customFormat="1" ht="31.2">
      <c r="B355" s="9" t="s">
        <v>130</v>
      </c>
      <c r="C355" s="27">
        <v>8</v>
      </c>
      <c r="D355" s="7">
        <v>4</v>
      </c>
      <c r="E355" s="8">
        <v>5534</v>
      </c>
      <c r="F355" s="2">
        <v>240</v>
      </c>
      <c r="G355" s="11">
        <v>423188</v>
      </c>
      <c r="H355" s="11">
        <v>423188</v>
      </c>
      <c r="I355" s="11">
        <f t="shared" si="13"/>
        <v>100</v>
      </c>
    </row>
    <row r="356" spans="2:9" s="40" customFormat="1" ht="15.6">
      <c r="B356" s="9" t="s">
        <v>168</v>
      </c>
      <c r="C356" s="27">
        <v>8</v>
      </c>
      <c r="D356" s="7">
        <v>4</v>
      </c>
      <c r="E356" s="8">
        <v>5534</v>
      </c>
      <c r="F356" s="2">
        <v>300</v>
      </c>
      <c r="G356" s="11">
        <f>G357</f>
        <v>474512</v>
      </c>
      <c r="H356" s="11">
        <f>H357</f>
        <v>0</v>
      </c>
      <c r="I356" s="11">
        <f t="shared" si="13"/>
        <v>0</v>
      </c>
    </row>
    <row r="357" spans="2:9" s="40" customFormat="1" ht="31.2">
      <c r="B357" s="9" t="s">
        <v>253</v>
      </c>
      <c r="C357" s="27">
        <v>8</v>
      </c>
      <c r="D357" s="7">
        <v>4</v>
      </c>
      <c r="E357" s="8">
        <v>5534</v>
      </c>
      <c r="F357" s="2">
        <v>320</v>
      </c>
      <c r="G357" s="11">
        <v>474512</v>
      </c>
      <c r="H357" s="11"/>
      <c r="I357" s="11">
        <f t="shared" si="13"/>
        <v>0</v>
      </c>
    </row>
    <row r="358" spans="2:9" s="40" customFormat="1" ht="62.4">
      <c r="B358" s="6" t="s">
        <v>19</v>
      </c>
      <c r="C358" s="27">
        <v>8</v>
      </c>
      <c r="D358" s="7">
        <v>5</v>
      </c>
      <c r="E358" s="8">
        <v>0</v>
      </c>
      <c r="F358" s="2"/>
      <c r="G358" s="11">
        <f>G359</f>
        <v>24491900</v>
      </c>
      <c r="H358" s="11">
        <f>H359</f>
        <v>24446198.120000001</v>
      </c>
      <c r="I358" s="11">
        <f t="shared" si="13"/>
        <v>99.813400022048114</v>
      </c>
    </row>
    <row r="359" spans="2:9" s="40" customFormat="1" ht="93.6">
      <c r="B359" s="6" t="s">
        <v>201</v>
      </c>
      <c r="C359" s="27">
        <v>8</v>
      </c>
      <c r="D359" s="7">
        <v>5</v>
      </c>
      <c r="E359" s="8">
        <v>59</v>
      </c>
      <c r="F359" s="2"/>
      <c r="G359" s="11">
        <f>G360+G362+G364</f>
        <v>24491900</v>
      </c>
      <c r="H359" s="11">
        <f>H360+H362+H364</f>
        <v>24446198.120000001</v>
      </c>
      <c r="I359" s="11">
        <f t="shared" si="13"/>
        <v>99.813400022048114</v>
      </c>
    </row>
    <row r="360" spans="2:9" s="40" customFormat="1" ht="46.8">
      <c r="B360" s="9" t="s">
        <v>46</v>
      </c>
      <c r="C360" s="27">
        <v>8</v>
      </c>
      <c r="D360" s="7">
        <v>5</v>
      </c>
      <c r="E360" s="8">
        <v>59</v>
      </c>
      <c r="F360" s="2">
        <v>100</v>
      </c>
      <c r="G360" s="11">
        <f>G361</f>
        <v>21120311.449999999</v>
      </c>
      <c r="H360" s="11">
        <f>H361</f>
        <v>21119919.050000001</v>
      </c>
      <c r="I360" s="11">
        <f t="shared" si="13"/>
        <v>99.998142072852829</v>
      </c>
    </row>
    <row r="361" spans="2:9" s="40" customFormat="1" ht="15.6">
      <c r="B361" s="9" t="s">
        <v>47</v>
      </c>
      <c r="C361" s="27">
        <v>8</v>
      </c>
      <c r="D361" s="7">
        <v>5</v>
      </c>
      <c r="E361" s="8">
        <v>59</v>
      </c>
      <c r="F361" s="2">
        <v>110</v>
      </c>
      <c r="G361" s="11">
        <f>20963811.45+156500</f>
        <v>21120311.449999999</v>
      </c>
      <c r="H361" s="11">
        <f>20963711.21+156207.84</f>
        <v>21119919.050000001</v>
      </c>
      <c r="I361" s="11">
        <f t="shared" ref="I361:I426" si="14">H361/G361*100</f>
        <v>99.998142072852829</v>
      </c>
    </row>
    <row r="362" spans="2:9" s="40" customFormat="1" ht="15.6">
      <c r="B362" s="9" t="s">
        <v>129</v>
      </c>
      <c r="C362" s="27">
        <v>8</v>
      </c>
      <c r="D362" s="7">
        <v>5</v>
      </c>
      <c r="E362" s="8">
        <v>59</v>
      </c>
      <c r="F362" s="2">
        <v>200</v>
      </c>
      <c r="G362" s="11">
        <f>G363</f>
        <v>3273225.85</v>
      </c>
      <c r="H362" s="11">
        <f>H363</f>
        <v>3239866.83</v>
      </c>
      <c r="I362" s="11">
        <f t="shared" si="14"/>
        <v>98.980851871251105</v>
      </c>
    </row>
    <row r="363" spans="2:9" s="40" customFormat="1" ht="31.2">
      <c r="B363" s="9" t="s">
        <v>130</v>
      </c>
      <c r="C363" s="27">
        <v>8</v>
      </c>
      <c r="D363" s="7">
        <v>5</v>
      </c>
      <c r="E363" s="8">
        <v>59</v>
      </c>
      <c r="F363" s="2">
        <v>240</v>
      </c>
      <c r="G363" s="11">
        <v>3273225.85</v>
      </c>
      <c r="H363" s="11">
        <v>3239866.83</v>
      </c>
      <c r="I363" s="11">
        <f t="shared" si="14"/>
        <v>98.980851871251105</v>
      </c>
    </row>
    <row r="364" spans="2:9" s="40" customFormat="1" ht="15.6">
      <c r="B364" s="9" t="s">
        <v>55</v>
      </c>
      <c r="C364" s="27">
        <v>8</v>
      </c>
      <c r="D364" s="7">
        <v>5</v>
      </c>
      <c r="E364" s="8">
        <v>59</v>
      </c>
      <c r="F364" s="2">
        <v>800</v>
      </c>
      <c r="G364" s="11">
        <f>G365</f>
        <v>98362.7</v>
      </c>
      <c r="H364" s="11">
        <f>H365</f>
        <v>86412.24</v>
      </c>
      <c r="I364" s="11">
        <f t="shared" si="14"/>
        <v>87.850618171319013</v>
      </c>
    </row>
    <row r="365" spans="2:9" s="40" customFormat="1" ht="15.6">
      <c r="B365" s="6" t="s">
        <v>56</v>
      </c>
      <c r="C365" s="27">
        <v>8</v>
      </c>
      <c r="D365" s="7">
        <v>5</v>
      </c>
      <c r="E365" s="8">
        <v>59</v>
      </c>
      <c r="F365" s="2">
        <v>850</v>
      </c>
      <c r="G365" s="11">
        <v>98362.7</v>
      </c>
      <c r="H365" s="11">
        <v>86412.24</v>
      </c>
      <c r="I365" s="11">
        <f t="shared" si="14"/>
        <v>87.850618171319013</v>
      </c>
    </row>
    <row r="366" spans="2:9" s="40" customFormat="1" ht="62.4">
      <c r="B366" s="6" t="s">
        <v>202</v>
      </c>
      <c r="C366" s="27">
        <v>8</v>
      </c>
      <c r="D366" s="7">
        <v>6</v>
      </c>
      <c r="E366" s="8">
        <v>0</v>
      </c>
      <c r="F366" s="2"/>
      <c r="G366" s="11">
        <f>G367+G370</f>
        <v>105983577.14</v>
      </c>
      <c r="H366" s="11">
        <f>H367+H370</f>
        <v>98055633.74000001</v>
      </c>
      <c r="I366" s="11">
        <f t="shared" si="14"/>
        <v>92.519649162692915</v>
      </c>
    </row>
    <row r="367" spans="2:9" s="40" customFormat="1" ht="78">
      <c r="B367" s="6" t="s">
        <v>203</v>
      </c>
      <c r="C367" s="27">
        <v>8</v>
      </c>
      <c r="D367" s="7">
        <v>6</v>
      </c>
      <c r="E367" s="8">
        <v>2112</v>
      </c>
      <c r="F367" s="2"/>
      <c r="G367" s="11">
        <f>G368</f>
        <v>2513488</v>
      </c>
      <c r="H367" s="11">
        <f>H368</f>
        <v>203477.87</v>
      </c>
      <c r="I367" s="11">
        <f t="shared" si="14"/>
        <v>8.0954382913306127</v>
      </c>
    </row>
    <row r="368" spans="2:9" s="40" customFormat="1" ht="15.6">
      <c r="B368" s="9" t="s">
        <v>129</v>
      </c>
      <c r="C368" s="27">
        <v>8</v>
      </c>
      <c r="D368" s="7">
        <v>6</v>
      </c>
      <c r="E368" s="8">
        <v>2112</v>
      </c>
      <c r="F368" s="2">
        <v>200</v>
      </c>
      <c r="G368" s="11">
        <f>G369</f>
        <v>2513488</v>
      </c>
      <c r="H368" s="11">
        <f>H369</f>
        <v>203477.87</v>
      </c>
      <c r="I368" s="11">
        <f t="shared" si="14"/>
        <v>8.0954382913306127</v>
      </c>
    </row>
    <row r="369" spans="2:9" s="40" customFormat="1" ht="31.2">
      <c r="B369" s="9" t="s">
        <v>130</v>
      </c>
      <c r="C369" s="27">
        <v>8</v>
      </c>
      <c r="D369" s="7">
        <v>6</v>
      </c>
      <c r="E369" s="8">
        <v>2112</v>
      </c>
      <c r="F369" s="2">
        <v>240</v>
      </c>
      <c r="G369" s="11">
        <v>2513488</v>
      </c>
      <c r="H369" s="11">
        <v>203477.87</v>
      </c>
      <c r="I369" s="11">
        <f t="shared" si="14"/>
        <v>8.0954382913306127</v>
      </c>
    </row>
    <row r="370" spans="2:9" s="40" customFormat="1" ht="93.6">
      <c r="B370" s="6" t="s">
        <v>204</v>
      </c>
      <c r="C370" s="27">
        <v>8</v>
      </c>
      <c r="D370" s="7">
        <v>6</v>
      </c>
      <c r="E370" s="8">
        <v>4401</v>
      </c>
      <c r="F370" s="2"/>
      <c r="G370" s="11">
        <f>G371</f>
        <v>103470089.14</v>
      </c>
      <c r="H370" s="11">
        <f>H371</f>
        <v>97852155.870000005</v>
      </c>
      <c r="I370" s="11">
        <f t="shared" si="14"/>
        <v>94.57047605091104</v>
      </c>
    </row>
    <row r="371" spans="2:9" s="40" customFormat="1" ht="31.2">
      <c r="B371" s="9" t="s">
        <v>8</v>
      </c>
      <c r="C371" s="27">
        <v>8</v>
      </c>
      <c r="D371" s="7">
        <v>6</v>
      </c>
      <c r="E371" s="8">
        <v>4401</v>
      </c>
      <c r="F371" s="2">
        <v>400</v>
      </c>
      <c r="G371" s="11">
        <f>G372</f>
        <v>103470089.14</v>
      </c>
      <c r="H371" s="11">
        <f>H372</f>
        <v>97852155.870000005</v>
      </c>
      <c r="I371" s="11">
        <f t="shared" si="14"/>
        <v>94.57047605091104</v>
      </c>
    </row>
    <row r="372" spans="2:9" s="40" customFormat="1" ht="15.6">
      <c r="B372" s="9" t="s">
        <v>9</v>
      </c>
      <c r="C372" s="27">
        <v>8</v>
      </c>
      <c r="D372" s="7">
        <v>6</v>
      </c>
      <c r="E372" s="8">
        <v>4401</v>
      </c>
      <c r="F372" s="2">
        <v>410</v>
      </c>
      <c r="G372" s="11">
        <v>103470089.14</v>
      </c>
      <c r="H372" s="11">
        <v>97852155.870000005</v>
      </c>
      <c r="I372" s="11">
        <f t="shared" si="14"/>
        <v>94.57047605091104</v>
      </c>
    </row>
    <row r="373" spans="2:9" s="40" customFormat="1" ht="46.8">
      <c r="B373" s="6" t="s">
        <v>205</v>
      </c>
      <c r="C373" s="27">
        <v>9</v>
      </c>
      <c r="D373" s="7">
        <v>0</v>
      </c>
      <c r="E373" s="8">
        <v>0</v>
      </c>
      <c r="F373" s="2"/>
      <c r="G373" s="11">
        <f>G374+G391+G401+G405+G412+G416</f>
        <v>162999999.22999999</v>
      </c>
      <c r="H373" s="11">
        <f>H374+H391+H401+H405+H412+H416</f>
        <v>151414584.63000003</v>
      </c>
      <c r="I373" s="11">
        <f t="shared" si="14"/>
        <v>92.892383647405765</v>
      </c>
    </row>
    <row r="374" spans="2:9" s="40" customFormat="1" ht="62.4">
      <c r="B374" s="6" t="s">
        <v>206</v>
      </c>
      <c r="C374" s="27">
        <v>9</v>
      </c>
      <c r="D374" s="7">
        <v>1</v>
      </c>
      <c r="E374" s="8">
        <v>0</v>
      </c>
      <c r="F374" s="2"/>
      <c r="G374" s="11">
        <f>G375+G378+G381+G388</f>
        <v>146715684</v>
      </c>
      <c r="H374" s="11">
        <f>H375+H378+H381+H388</f>
        <v>135294371.60000002</v>
      </c>
      <c r="I374" s="11">
        <f t="shared" si="14"/>
        <v>92.215343248510521</v>
      </c>
    </row>
    <row r="375" spans="2:9" s="40" customFormat="1" ht="78">
      <c r="B375" s="6" t="s">
        <v>115</v>
      </c>
      <c r="C375" s="27">
        <v>9</v>
      </c>
      <c r="D375" s="7">
        <v>1</v>
      </c>
      <c r="E375" s="8">
        <v>2113</v>
      </c>
      <c r="F375" s="2"/>
      <c r="G375" s="11">
        <f>G376</f>
        <v>1127100</v>
      </c>
      <c r="H375" s="11">
        <f>H376</f>
        <v>890855.42</v>
      </c>
      <c r="I375" s="11">
        <f t="shared" si="14"/>
        <v>79.039607843137262</v>
      </c>
    </row>
    <row r="376" spans="2:9" s="40" customFormat="1" ht="15.6">
      <c r="B376" s="9" t="s">
        <v>129</v>
      </c>
      <c r="C376" s="27">
        <v>9</v>
      </c>
      <c r="D376" s="7">
        <v>1</v>
      </c>
      <c r="E376" s="8">
        <v>2113</v>
      </c>
      <c r="F376" s="2">
        <v>200</v>
      </c>
      <c r="G376" s="11">
        <f>G377</f>
        <v>1127100</v>
      </c>
      <c r="H376" s="11">
        <f>H377</f>
        <v>890855.42</v>
      </c>
      <c r="I376" s="11">
        <f t="shared" si="14"/>
        <v>79.039607843137262</v>
      </c>
    </row>
    <row r="377" spans="2:9" s="40" customFormat="1" ht="31.2">
      <c r="B377" s="9" t="s">
        <v>130</v>
      </c>
      <c r="C377" s="27">
        <v>9</v>
      </c>
      <c r="D377" s="7">
        <v>1</v>
      </c>
      <c r="E377" s="8">
        <v>2113</v>
      </c>
      <c r="F377" s="2">
        <v>240</v>
      </c>
      <c r="G377" s="11">
        <v>1127100</v>
      </c>
      <c r="H377" s="11">
        <v>890855.42</v>
      </c>
      <c r="I377" s="11">
        <f t="shared" si="14"/>
        <v>79.039607843137262</v>
      </c>
    </row>
    <row r="378" spans="2:9" s="40" customFormat="1" ht="78">
      <c r="B378" s="6" t="s">
        <v>116</v>
      </c>
      <c r="C378" s="27">
        <v>9</v>
      </c>
      <c r="D378" s="7">
        <v>1</v>
      </c>
      <c r="E378" s="8">
        <v>4202</v>
      </c>
      <c r="F378" s="2"/>
      <c r="G378" s="11">
        <f>G379</f>
        <v>13786879</v>
      </c>
      <c r="H378" s="11">
        <f>H379</f>
        <v>2710879</v>
      </c>
      <c r="I378" s="11">
        <f t="shared" si="14"/>
        <v>19.662746006547241</v>
      </c>
    </row>
    <row r="379" spans="2:9" s="40" customFormat="1" ht="31.2">
      <c r="B379" s="9" t="s">
        <v>8</v>
      </c>
      <c r="C379" s="27">
        <v>9</v>
      </c>
      <c r="D379" s="7">
        <v>1</v>
      </c>
      <c r="E379" s="8">
        <v>4202</v>
      </c>
      <c r="F379" s="2">
        <v>400</v>
      </c>
      <c r="G379" s="11">
        <f>G380</f>
        <v>13786879</v>
      </c>
      <c r="H379" s="11">
        <f>H380</f>
        <v>2710879</v>
      </c>
      <c r="I379" s="11">
        <f t="shared" si="14"/>
        <v>19.662746006547241</v>
      </c>
    </row>
    <row r="380" spans="2:9" s="40" customFormat="1" ht="15.6">
      <c r="B380" s="9" t="s">
        <v>9</v>
      </c>
      <c r="C380" s="27">
        <v>9</v>
      </c>
      <c r="D380" s="7">
        <v>1</v>
      </c>
      <c r="E380" s="8">
        <v>4202</v>
      </c>
      <c r="F380" s="2">
        <v>410</v>
      </c>
      <c r="G380" s="11">
        <v>13786879</v>
      </c>
      <c r="H380" s="11">
        <v>2710879</v>
      </c>
      <c r="I380" s="11">
        <f t="shared" si="14"/>
        <v>19.662746006547241</v>
      </c>
    </row>
    <row r="381" spans="2:9" s="40" customFormat="1" ht="78">
      <c r="B381" s="6" t="s">
        <v>117</v>
      </c>
      <c r="C381" s="27">
        <v>9</v>
      </c>
      <c r="D381" s="7">
        <v>1</v>
      </c>
      <c r="E381" s="8">
        <v>5411</v>
      </c>
      <c r="F381" s="2"/>
      <c r="G381" s="11">
        <f>G382+G384+G386</f>
        <v>69741105</v>
      </c>
      <c r="H381" s="11">
        <f>H382+H384+H386</f>
        <v>69632037.180000007</v>
      </c>
      <c r="I381" s="11">
        <f t="shared" si="14"/>
        <v>99.84361042171615</v>
      </c>
    </row>
    <row r="382" spans="2:9" s="40" customFormat="1" ht="15.6">
      <c r="B382" s="9" t="s">
        <v>129</v>
      </c>
      <c r="C382" s="27">
        <v>9</v>
      </c>
      <c r="D382" s="7">
        <v>1</v>
      </c>
      <c r="E382" s="8">
        <v>5411</v>
      </c>
      <c r="F382" s="2">
        <v>200</v>
      </c>
      <c r="G382" s="11">
        <f>G383</f>
        <v>809105</v>
      </c>
      <c r="H382" s="11">
        <f>H383</f>
        <v>701170.18</v>
      </c>
      <c r="I382" s="11">
        <f t="shared" si="14"/>
        <v>86.659973674615784</v>
      </c>
    </row>
    <row r="383" spans="2:9" s="40" customFormat="1" ht="31.2">
      <c r="B383" s="9" t="s">
        <v>130</v>
      </c>
      <c r="C383" s="27">
        <v>9</v>
      </c>
      <c r="D383" s="7">
        <v>1</v>
      </c>
      <c r="E383" s="8">
        <v>5411</v>
      </c>
      <c r="F383" s="2">
        <v>240</v>
      </c>
      <c r="G383" s="11">
        <v>809105</v>
      </c>
      <c r="H383" s="11">
        <v>701170.18</v>
      </c>
      <c r="I383" s="11">
        <f t="shared" si="14"/>
        <v>86.659973674615784</v>
      </c>
    </row>
    <row r="384" spans="2:9" s="40" customFormat="1" ht="31.2">
      <c r="B384" s="9" t="s">
        <v>8</v>
      </c>
      <c r="C384" s="27">
        <v>9</v>
      </c>
      <c r="D384" s="7">
        <v>1</v>
      </c>
      <c r="E384" s="8">
        <v>5411</v>
      </c>
      <c r="F384" s="2">
        <v>400</v>
      </c>
      <c r="G384" s="11">
        <f>G385</f>
        <v>52707000</v>
      </c>
      <c r="H384" s="11">
        <f>H385</f>
        <v>52707000</v>
      </c>
      <c r="I384" s="11">
        <f t="shared" si="14"/>
        <v>100</v>
      </c>
    </row>
    <row r="385" spans="2:9" s="40" customFormat="1" ht="15.6">
      <c r="B385" s="9" t="s">
        <v>9</v>
      </c>
      <c r="C385" s="27">
        <v>9</v>
      </c>
      <c r="D385" s="7">
        <v>1</v>
      </c>
      <c r="E385" s="8">
        <v>5411</v>
      </c>
      <c r="F385" s="2">
        <v>410</v>
      </c>
      <c r="G385" s="11">
        <v>52707000</v>
      </c>
      <c r="H385" s="11">
        <v>52707000</v>
      </c>
      <c r="I385" s="11">
        <f t="shared" si="14"/>
        <v>100</v>
      </c>
    </row>
    <row r="386" spans="2:9" s="40" customFormat="1" ht="15.6">
      <c r="B386" s="9" t="s">
        <v>55</v>
      </c>
      <c r="C386" s="27">
        <v>9</v>
      </c>
      <c r="D386" s="7">
        <v>1</v>
      </c>
      <c r="E386" s="8">
        <v>5411</v>
      </c>
      <c r="F386" s="2">
        <v>800</v>
      </c>
      <c r="G386" s="11">
        <f>G387</f>
        <v>16225000</v>
      </c>
      <c r="H386" s="11">
        <f>H387</f>
        <v>16223867</v>
      </c>
      <c r="I386" s="11">
        <f>H386/G386*100</f>
        <v>99.993016949152548</v>
      </c>
    </row>
    <row r="387" spans="2:9" s="40" customFormat="1" ht="31.2">
      <c r="B387" s="9" t="s">
        <v>257</v>
      </c>
      <c r="C387" s="27">
        <v>9</v>
      </c>
      <c r="D387" s="7">
        <v>1</v>
      </c>
      <c r="E387" s="8">
        <v>5411</v>
      </c>
      <c r="F387" s="2">
        <v>810</v>
      </c>
      <c r="G387" s="11">
        <v>16225000</v>
      </c>
      <c r="H387" s="11">
        <v>16223867</v>
      </c>
      <c r="I387" s="11">
        <f>H387/G387*100</f>
        <v>99.993016949152548</v>
      </c>
    </row>
    <row r="388" spans="2:9" s="40" customFormat="1" ht="132.6" customHeight="1">
      <c r="B388" s="9" t="s">
        <v>178</v>
      </c>
      <c r="C388" s="27">
        <v>9</v>
      </c>
      <c r="D388" s="7">
        <v>1</v>
      </c>
      <c r="E388" s="8">
        <v>7811</v>
      </c>
      <c r="F388" s="2"/>
      <c r="G388" s="11">
        <f>G389</f>
        <v>62060600</v>
      </c>
      <c r="H388" s="11">
        <f>H389</f>
        <v>62060600</v>
      </c>
      <c r="I388" s="11">
        <f t="shared" si="14"/>
        <v>100</v>
      </c>
    </row>
    <row r="389" spans="2:9" s="40" customFormat="1" ht="15.6">
      <c r="B389" s="9" t="s">
        <v>55</v>
      </c>
      <c r="C389" s="27">
        <v>9</v>
      </c>
      <c r="D389" s="7">
        <v>1</v>
      </c>
      <c r="E389" s="8">
        <v>7811</v>
      </c>
      <c r="F389" s="2">
        <v>800</v>
      </c>
      <c r="G389" s="11">
        <f>G390</f>
        <v>62060600</v>
      </c>
      <c r="H389" s="11">
        <f>H390</f>
        <v>62060600</v>
      </c>
      <c r="I389" s="11">
        <f t="shared" si="14"/>
        <v>100</v>
      </c>
    </row>
    <row r="390" spans="2:9" s="40" customFormat="1" ht="31.2">
      <c r="B390" s="9" t="s">
        <v>257</v>
      </c>
      <c r="C390" s="27">
        <v>9</v>
      </c>
      <c r="D390" s="7">
        <v>1</v>
      </c>
      <c r="E390" s="8">
        <v>7811</v>
      </c>
      <c r="F390" s="2">
        <v>810</v>
      </c>
      <c r="G390" s="11">
        <v>62060600</v>
      </c>
      <c r="H390" s="11">
        <v>62060600</v>
      </c>
      <c r="I390" s="11">
        <f t="shared" si="14"/>
        <v>100</v>
      </c>
    </row>
    <row r="391" spans="2:9" s="40" customFormat="1" ht="62.4">
      <c r="B391" s="6" t="s">
        <v>118</v>
      </c>
      <c r="C391" s="27">
        <v>9</v>
      </c>
      <c r="D391" s="7">
        <v>2</v>
      </c>
      <c r="E391" s="8">
        <v>0</v>
      </c>
      <c r="F391" s="2"/>
      <c r="G391" s="11">
        <f>G392+G395+G398</f>
        <v>988400</v>
      </c>
      <c r="H391" s="11">
        <f>H392+H395+H398</f>
        <v>988393.9</v>
      </c>
      <c r="I391" s="11">
        <f t="shared" si="14"/>
        <v>99.999382840955093</v>
      </c>
    </row>
    <row r="392" spans="2:9" s="40" customFormat="1" ht="78" hidden="1">
      <c r="B392" s="6" t="s">
        <v>189</v>
      </c>
      <c r="C392" s="27">
        <v>9</v>
      </c>
      <c r="D392" s="7">
        <v>2</v>
      </c>
      <c r="E392" s="8">
        <v>5411</v>
      </c>
      <c r="F392" s="1"/>
      <c r="G392" s="11"/>
      <c r="H392" s="11"/>
      <c r="I392" s="11" t="e">
        <f t="shared" si="14"/>
        <v>#DIV/0!</v>
      </c>
    </row>
    <row r="393" spans="2:9" s="40" customFormat="1" ht="15.6" hidden="1">
      <c r="B393" s="9" t="s">
        <v>55</v>
      </c>
      <c r="C393" s="27">
        <v>9</v>
      </c>
      <c r="D393" s="7">
        <v>2</v>
      </c>
      <c r="E393" s="8">
        <v>5411</v>
      </c>
      <c r="F393" s="1">
        <v>800</v>
      </c>
      <c r="G393" s="11"/>
      <c r="H393" s="11"/>
      <c r="I393" s="11" t="e">
        <f t="shared" si="14"/>
        <v>#DIV/0!</v>
      </c>
    </row>
    <row r="394" spans="2:9" s="40" customFormat="1" ht="31.2" hidden="1">
      <c r="B394" s="9" t="s">
        <v>257</v>
      </c>
      <c r="C394" s="27">
        <v>9</v>
      </c>
      <c r="D394" s="7">
        <v>2</v>
      </c>
      <c r="E394" s="8">
        <v>5411</v>
      </c>
      <c r="F394" s="1">
        <v>810</v>
      </c>
      <c r="G394" s="11"/>
      <c r="H394" s="11"/>
      <c r="I394" s="11" t="e">
        <f t="shared" si="14"/>
        <v>#DIV/0!</v>
      </c>
    </row>
    <row r="395" spans="2:9" s="40" customFormat="1" ht="78" hidden="1">
      <c r="B395" s="6" t="s">
        <v>78</v>
      </c>
      <c r="C395" s="27">
        <v>9</v>
      </c>
      <c r="D395" s="7">
        <v>2</v>
      </c>
      <c r="E395" s="8">
        <v>7802</v>
      </c>
      <c r="F395" s="1"/>
      <c r="G395" s="11">
        <f>G396</f>
        <v>0</v>
      </c>
      <c r="H395" s="11"/>
      <c r="I395" s="11" t="e">
        <f t="shared" si="14"/>
        <v>#DIV/0!</v>
      </c>
    </row>
    <row r="396" spans="2:9" s="40" customFormat="1" ht="15.6" hidden="1">
      <c r="B396" s="9" t="s">
        <v>55</v>
      </c>
      <c r="C396" s="27">
        <v>9</v>
      </c>
      <c r="D396" s="7">
        <v>2</v>
      </c>
      <c r="E396" s="8">
        <v>7802</v>
      </c>
      <c r="F396" s="1">
        <v>800</v>
      </c>
      <c r="G396" s="11"/>
      <c r="H396" s="11"/>
      <c r="I396" s="11" t="e">
        <f t="shared" si="14"/>
        <v>#DIV/0!</v>
      </c>
    </row>
    <row r="397" spans="2:9" s="40" customFormat="1" ht="31.2" hidden="1">
      <c r="B397" s="9" t="s">
        <v>257</v>
      </c>
      <c r="C397" s="27">
        <v>9</v>
      </c>
      <c r="D397" s="7">
        <v>2</v>
      </c>
      <c r="E397" s="8">
        <v>7802</v>
      </c>
      <c r="F397" s="1">
        <v>810</v>
      </c>
      <c r="G397" s="11"/>
      <c r="H397" s="11"/>
      <c r="I397" s="11" t="e">
        <f t="shared" si="14"/>
        <v>#DIV/0!</v>
      </c>
    </row>
    <row r="398" spans="2:9" s="40" customFormat="1" ht="93.6">
      <c r="B398" s="9" t="s">
        <v>179</v>
      </c>
      <c r="C398" s="27">
        <v>9</v>
      </c>
      <c r="D398" s="7">
        <v>2</v>
      </c>
      <c r="E398" s="8">
        <v>9601</v>
      </c>
      <c r="F398" s="1"/>
      <c r="G398" s="11">
        <f>G399</f>
        <v>988400</v>
      </c>
      <c r="H398" s="11">
        <f>H399</f>
        <v>988393.9</v>
      </c>
      <c r="I398" s="11">
        <f t="shared" si="14"/>
        <v>99.999382840955093</v>
      </c>
    </row>
    <row r="399" spans="2:9" s="40" customFormat="1" ht="36" customHeight="1">
      <c r="B399" s="9" t="s">
        <v>124</v>
      </c>
      <c r="C399" s="27">
        <v>9</v>
      </c>
      <c r="D399" s="7">
        <v>2</v>
      </c>
      <c r="E399" s="8">
        <v>9601</v>
      </c>
      <c r="F399" s="1">
        <v>600</v>
      </c>
      <c r="G399" s="11">
        <f>G400</f>
        <v>988400</v>
      </c>
      <c r="H399" s="11">
        <f>H400</f>
        <v>988393.9</v>
      </c>
      <c r="I399" s="11">
        <f t="shared" si="14"/>
        <v>99.999382840955093</v>
      </c>
    </row>
    <row r="400" spans="2:9" s="40" customFormat="1" ht="33.6" customHeight="1">
      <c r="B400" s="9" t="s">
        <v>119</v>
      </c>
      <c r="C400" s="27">
        <v>9</v>
      </c>
      <c r="D400" s="7">
        <v>2</v>
      </c>
      <c r="E400" s="8">
        <v>9601</v>
      </c>
      <c r="F400" s="1">
        <v>630</v>
      </c>
      <c r="G400" s="11">
        <v>988400</v>
      </c>
      <c r="H400" s="11">
        <v>988393.9</v>
      </c>
      <c r="I400" s="11">
        <f t="shared" si="14"/>
        <v>99.999382840955093</v>
      </c>
    </row>
    <row r="401" spans="2:9" s="40" customFormat="1" ht="62.4">
      <c r="B401" s="6" t="s">
        <v>120</v>
      </c>
      <c r="C401" s="27">
        <v>9</v>
      </c>
      <c r="D401" s="7">
        <v>3</v>
      </c>
      <c r="E401" s="8">
        <v>0</v>
      </c>
      <c r="F401" s="1"/>
      <c r="G401" s="11">
        <f t="shared" ref="G401:H403" si="15">G402</f>
        <v>10984400</v>
      </c>
      <c r="H401" s="11">
        <f t="shared" si="15"/>
        <v>10984349.25</v>
      </c>
      <c r="I401" s="11">
        <f t="shared" si="14"/>
        <v>99.999537981136882</v>
      </c>
    </row>
    <row r="402" spans="2:9" s="40" customFormat="1" ht="78">
      <c r="B402" s="6" t="s">
        <v>121</v>
      </c>
      <c r="C402" s="27">
        <v>9</v>
      </c>
      <c r="D402" s="7">
        <v>3</v>
      </c>
      <c r="E402" s="8">
        <v>7802</v>
      </c>
      <c r="F402" s="1"/>
      <c r="G402" s="11">
        <f t="shared" si="15"/>
        <v>10984400</v>
      </c>
      <c r="H402" s="11">
        <f t="shared" si="15"/>
        <v>10984349.25</v>
      </c>
      <c r="I402" s="11">
        <f t="shared" si="14"/>
        <v>99.999537981136882</v>
      </c>
    </row>
    <row r="403" spans="2:9" s="40" customFormat="1" ht="15.6">
      <c r="B403" s="9" t="s">
        <v>55</v>
      </c>
      <c r="C403" s="27">
        <v>9</v>
      </c>
      <c r="D403" s="7">
        <v>3</v>
      </c>
      <c r="E403" s="8">
        <v>7802</v>
      </c>
      <c r="F403" s="1">
        <v>800</v>
      </c>
      <c r="G403" s="11">
        <f t="shared" si="15"/>
        <v>10984400</v>
      </c>
      <c r="H403" s="11">
        <f t="shared" si="15"/>
        <v>10984349.25</v>
      </c>
      <c r="I403" s="11">
        <f t="shared" si="14"/>
        <v>99.999537981136882</v>
      </c>
    </row>
    <row r="404" spans="2:9" s="40" customFormat="1" ht="31.2">
      <c r="B404" s="9" t="s">
        <v>257</v>
      </c>
      <c r="C404" s="27">
        <v>9</v>
      </c>
      <c r="D404" s="7">
        <v>3</v>
      </c>
      <c r="E404" s="8">
        <v>7802</v>
      </c>
      <c r="F404" s="1">
        <v>810</v>
      </c>
      <c r="G404" s="11">
        <v>10984400</v>
      </c>
      <c r="H404" s="11">
        <v>10984349.25</v>
      </c>
      <c r="I404" s="11">
        <f t="shared" si="14"/>
        <v>99.999537981136882</v>
      </c>
    </row>
    <row r="405" spans="2:9" s="40" customFormat="1" ht="62.4">
      <c r="B405" s="6" t="s">
        <v>323</v>
      </c>
      <c r="C405" s="27">
        <v>9</v>
      </c>
      <c r="D405" s="7">
        <v>4</v>
      </c>
      <c r="E405" s="8">
        <v>0</v>
      </c>
      <c r="F405" s="1"/>
      <c r="G405" s="11">
        <f>G409+G406</f>
        <v>3829000</v>
      </c>
      <c r="H405" s="11">
        <f>H409+H406</f>
        <v>3808554.65</v>
      </c>
      <c r="I405" s="11">
        <f t="shared" si="14"/>
        <v>99.466039435884028</v>
      </c>
    </row>
    <row r="406" spans="2:9" s="40" customFormat="1" ht="78">
      <c r="B406" s="6" t="s">
        <v>324</v>
      </c>
      <c r="C406" s="27">
        <v>9</v>
      </c>
      <c r="D406" s="7">
        <v>4</v>
      </c>
      <c r="E406" s="8">
        <v>5411</v>
      </c>
      <c r="F406" s="1"/>
      <c r="G406" s="11">
        <f>G407</f>
        <v>3770900</v>
      </c>
      <c r="H406" s="11">
        <f>H407</f>
        <v>3770900</v>
      </c>
      <c r="I406" s="11">
        <f t="shared" si="14"/>
        <v>100</v>
      </c>
    </row>
    <row r="407" spans="2:9" s="40" customFormat="1" ht="15.6">
      <c r="B407" s="9" t="s">
        <v>55</v>
      </c>
      <c r="C407" s="27">
        <v>9</v>
      </c>
      <c r="D407" s="7">
        <v>4</v>
      </c>
      <c r="E407" s="8">
        <v>5411</v>
      </c>
      <c r="F407" s="1">
        <v>800</v>
      </c>
      <c r="G407" s="11">
        <f>G408</f>
        <v>3770900</v>
      </c>
      <c r="H407" s="11">
        <f>H408</f>
        <v>3770900</v>
      </c>
      <c r="I407" s="11">
        <f t="shared" si="14"/>
        <v>100</v>
      </c>
    </row>
    <row r="408" spans="2:9" s="40" customFormat="1" ht="31.2">
      <c r="B408" s="9" t="s">
        <v>257</v>
      </c>
      <c r="C408" s="27">
        <v>9</v>
      </c>
      <c r="D408" s="7">
        <v>4</v>
      </c>
      <c r="E408" s="8">
        <v>5411</v>
      </c>
      <c r="F408" s="1">
        <v>810</v>
      </c>
      <c r="G408" s="11">
        <v>3770900</v>
      </c>
      <c r="H408" s="11">
        <v>3770900</v>
      </c>
      <c r="I408" s="11">
        <f t="shared" si="14"/>
        <v>100</v>
      </c>
    </row>
    <row r="409" spans="2:9" s="40" customFormat="1" ht="78">
      <c r="B409" s="6" t="s">
        <v>325</v>
      </c>
      <c r="C409" s="27">
        <v>9</v>
      </c>
      <c r="D409" s="7">
        <v>4</v>
      </c>
      <c r="E409" s="8">
        <v>7802</v>
      </c>
      <c r="F409" s="1"/>
      <c r="G409" s="11">
        <f>G410</f>
        <v>58100</v>
      </c>
      <c r="H409" s="11">
        <f>H410</f>
        <v>37654.65</v>
      </c>
      <c r="I409" s="11">
        <f t="shared" si="14"/>
        <v>64.810068846815838</v>
      </c>
    </row>
    <row r="410" spans="2:9" s="40" customFormat="1" ht="15.6">
      <c r="B410" s="9" t="s">
        <v>55</v>
      </c>
      <c r="C410" s="27">
        <v>9</v>
      </c>
      <c r="D410" s="7">
        <v>4</v>
      </c>
      <c r="E410" s="8">
        <v>7802</v>
      </c>
      <c r="F410" s="1">
        <v>800</v>
      </c>
      <c r="G410" s="11">
        <f>G411</f>
        <v>58100</v>
      </c>
      <c r="H410" s="11">
        <f>H411</f>
        <v>37654.65</v>
      </c>
      <c r="I410" s="11">
        <f t="shared" si="14"/>
        <v>64.810068846815838</v>
      </c>
    </row>
    <row r="411" spans="2:9" s="40" customFormat="1" ht="31.2">
      <c r="B411" s="9" t="s">
        <v>257</v>
      </c>
      <c r="C411" s="27">
        <v>9</v>
      </c>
      <c r="D411" s="7">
        <v>4</v>
      </c>
      <c r="E411" s="8">
        <v>7802</v>
      </c>
      <c r="F411" s="1">
        <v>810</v>
      </c>
      <c r="G411" s="11">
        <v>58100</v>
      </c>
      <c r="H411" s="11">
        <v>37654.65</v>
      </c>
      <c r="I411" s="11">
        <f t="shared" si="14"/>
        <v>64.810068846815838</v>
      </c>
    </row>
    <row r="412" spans="2:9" s="40" customFormat="1" ht="62.4">
      <c r="B412" s="6" t="s">
        <v>326</v>
      </c>
      <c r="C412" s="27">
        <v>9</v>
      </c>
      <c r="D412" s="7">
        <v>5</v>
      </c>
      <c r="E412" s="8">
        <v>0</v>
      </c>
      <c r="F412" s="2"/>
      <c r="G412" s="11">
        <f t="shared" ref="G412:H414" si="16">G413</f>
        <v>99540.1</v>
      </c>
      <c r="H412" s="11">
        <f t="shared" si="16"/>
        <v>99540.1</v>
      </c>
      <c r="I412" s="11">
        <f t="shared" si="14"/>
        <v>100</v>
      </c>
    </row>
    <row r="413" spans="2:9" s="40" customFormat="1" ht="78">
      <c r="B413" s="6" t="s">
        <v>327</v>
      </c>
      <c r="C413" s="27">
        <v>9</v>
      </c>
      <c r="D413" s="7">
        <v>5</v>
      </c>
      <c r="E413" s="8">
        <v>2113</v>
      </c>
      <c r="F413" s="2"/>
      <c r="G413" s="11">
        <f t="shared" si="16"/>
        <v>99540.1</v>
      </c>
      <c r="H413" s="11">
        <f t="shared" si="16"/>
        <v>99540.1</v>
      </c>
      <c r="I413" s="11">
        <f t="shared" si="14"/>
        <v>100</v>
      </c>
    </row>
    <row r="414" spans="2:9" s="40" customFormat="1" ht="15.6">
      <c r="B414" s="9" t="s">
        <v>129</v>
      </c>
      <c r="C414" s="27">
        <v>9</v>
      </c>
      <c r="D414" s="7">
        <v>5</v>
      </c>
      <c r="E414" s="8">
        <v>2113</v>
      </c>
      <c r="F414" s="2">
        <v>200</v>
      </c>
      <c r="G414" s="11">
        <f t="shared" si="16"/>
        <v>99540.1</v>
      </c>
      <c r="H414" s="11">
        <f t="shared" si="16"/>
        <v>99540.1</v>
      </c>
      <c r="I414" s="11">
        <f t="shared" si="14"/>
        <v>100</v>
      </c>
    </row>
    <row r="415" spans="2:9" s="40" customFormat="1" ht="31.2">
      <c r="B415" s="9" t="s">
        <v>130</v>
      </c>
      <c r="C415" s="27">
        <v>9</v>
      </c>
      <c r="D415" s="7">
        <v>5</v>
      </c>
      <c r="E415" s="8">
        <v>2113</v>
      </c>
      <c r="F415" s="2">
        <v>240</v>
      </c>
      <c r="G415" s="11">
        <v>99540.1</v>
      </c>
      <c r="H415" s="11">
        <v>99540.1</v>
      </c>
      <c r="I415" s="11">
        <f t="shared" si="14"/>
        <v>100</v>
      </c>
    </row>
    <row r="416" spans="2:9" s="40" customFormat="1" ht="62.4">
      <c r="B416" s="6" t="s">
        <v>328</v>
      </c>
      <c r="C416" s="27">
        <v>9</v>
      </c>
      <c r="D416" s="7">
        <v>6</v>
      </c>
      <c r="E416" s="8">
        <v>0</v>
      </c>
      <c r="F416" s="2"/>
      <c r="G416" s="11">
        <f>G417+G420</f>
        <v>382975.13</v>
      </c>
      <c r="H416" s="11">
        <f>H417+H420</f>
        <v>239375.13</v>
      </c>
      <c r="I416" s="11">
        <f t="shared" si="14"/>
        <v>62.504092628677995</v>
      </c>
    </row>
    <row r="417" spans="2:9" s="40" customFormat="1" ht="62.4">
      <c r="B417" s="6" t="s">
        <v>36</v>
      </c>
      <c r="C417" s="27">
        <v>9</v>
      </c>
      <c r="D417" s="7">
        <v>6</v>
      </c>
      <c r="E417" s="8">
        <v>2113</v>
      </c>
      <c r="F417" s="2"/>
      <c r="G417" s="11">
        <f>G418</f>
        <v>239375.13</v>
      </c>
      <c r="H417" s="11">
        <f>H418</f>
        <v>95775.13</v>
      </c>
      <c r="I417" s="11">
        <f t="shared" si="14"/>
        <v>40.010476443396605</v>
      </c>
    </row>
    <row r="418" spans="2:9" s="40" customFormat="1" ht="15.6">
      <c r="B418" s="9" t="s">
        <v>129</v>
      </c>
      <c r="C418" s="27">
        <v>9</v>
      </c>
      <c r="D418" s="7">
        <v>6</v>
      </c>
      <c r="E418" s="8">
        <v>2113</v>
      </c>
      <c r="F418" s="2">
        <v>200</v>
      </c>
      <c r="G418" s="11">
        <f>G419</f>
        <v>239375.13</v>
      </c>
      <c r="H418" s="11">
        <f>H419</f>
        <v>95775.13</v>
      </c>
      <c r="I418" s="11">
        <f t="shared" si="14"/>
        <v>40.010476443396605</v>
      </c>
    </row>
    <row r="419" spans="2:9" s="40" customFormat="1" ht="31.2">
      <c r="B419" s="9" t="s">
        <v>130</v>
      </c>
      <c r="C419" s="27">
        <v>9</v>
      </c>
      <c r="D419" s="7">
        <v>6</v>
      </c>
      <c r="E419" s="8">
        <v>2113</v>
      </c>
      <c r="F419" s="2">
        <v>240</v>
      </c>
      <c r="G419" s="11">
        <v>239375.13</v>
      </c>
      <c r="H419" s="11">
        <v>95775.13</v>
      </c>
      <c r="I419" s="11">
        <f t="shared" si="14"/>
        <v>40.010476443396605</v>
      </c>
    </row>
    <row r="420" spans="2:9" s="40" customFormat="1" ht="78">
      <c r="B420" s="6" t="s">
        <v>131</v>
      </c>
      <c r="C420" s="27">
        <v>9</v>
      </c>
      <c r="D420" s="7">
        <v>6</v>
      </c>
      <c r="E420" s="8">
        <v>5411</v>
      </c>
      <c r="F420" s="2"/>
      <c r="G420" s="11">
        <f>G421</f>
        <v>143600</v>
      </c>
      <c r="H420" s="11">
        <f>H421</f>
        <v>143600</v>
      </c>
      <c r="I420" s="11">
        <f t="shared" si="14"/>
        <v>100</v>
      </c>
    </row>
    <row r="421" spans="2:9" s="40" customFormat="1" ht="15.6">
      <c r="B421" s="9" t="s">
        <v>129</v>
      </c>
      <c r="C421" s="27">
        <v>9</v>
      </c>
      <c r="D421" s="7">
        <v>6</v>
      </c>
      <c r="E421" s="8">
        <v>5411</v>
      </c>
      <c r="F421" s="2">
        <v>200</v>
      </c>
      <c r="G421" s="11">
        <f>G422</f>
        <v>143600</v>
      </c>
      <c r="H421" s="11">
        <f>H422</f>
        <v>143600</v>
      </c>
      <c r="I421" s="11">
        <f t="shared" si="14"/>
        <v>100</v>
      </c>
    </row>
    <row r="422" spans="2:9" s="40" customFormat="1" ht="31.2">
      <c r="B422" s="9" t="s">
        <v>130</v>
      </c>
      <c r="C422" s="27">
        <v>9</v>
      </c>
      <c r="D422" s="7">
        <v>6</v>
      </c>
      <c r="E422" s="8">
        <v>5411</v>
      </c>
      <c r="F422" s="2">
        <v>240</v>
      </c>
      <c r="G422" s="11">
        <v>143600</v>
      </c>
      <c r="H422" s="11">
        <v>143600</v>
      </c>
      <c r="I422" s="11">
        <f t="shared" si="14"/>
        <v>100</v>
      </c>
    </row>
    <row r="423" spans="2:9" s="40" customFormat="1" ht="62.4">
      <c r="B423" s="6" t="s">
        <v>132</v>
      </c>
      <c r="C423" s="27">
        <v>10</v>
      </c>
      <c r="D423" s="7">
        <v>0</v>
      </c>
      <c r="E423" s="8">
        <v>0</v>
      </c>
      <c r="F423" s="2"/>
      <c r="G423" s="11">
        <f>G424+G447+G451</f>
        <v>18000145.66</v>
      </c>
      <c r="H423" s="11">
        <f>H424+H447+H451</f>
        <v>17624108.460000001</v>
      </c>
      <c r="I423" s="11">
        <f t="shared" si="14"/>
        <v>97.91092134973313</v>
      </c>
    </row>
    <row r="424" spans="2:9" s="40" customFormat="1" ht="78">
      <c r="B424" s="6" t="s">
        <v>133</v>
      </c>
      <c r="C424" s="27">
        <v>10</v>
      </c>
      <c r="D424" s="7">
        <v>1</v>
      </c>
      <c r="E424" s="8">
        <v>0</v>
      </c>
      <c r="F424" s="2"/>
      <c r="G424" s="11">
        <f>G425+G428+G431+G434+G439+G442</f>
        <v>17628245.66</v>
      </c>
      <c r="H424" s="11">
        <f>H425+H428+H431+H434+H439+H442</f>
        <v>17252228.460000001</v>
      </c>
      <c r="I424" s="11">
        <f t="shared" si="14"/>
        <v>97.866961878950804</v>
      </c>
    </row>
    <row r="425" spans="2:9" s="40" customFormat="1" ht="93.6">
      <c r="B425" s="6" t="s">
        <v>39</v>
      </c>
      <c r="C425" s="27">
        <v>10</v>
      </c>
      <c r="D425" s="7">
        <v>1</v>
      </c>
      <c r="E425" s="8">
        <v>2114</v>
      </c>
      <c r="F425" s="2"/>
      <c r="G425" s="11">
        <f>G426</f>
        <v>6464092.6600000001</v>
      </c>
      <c r="H425" s="11">
        <f>H426</f>
        <v>6395612.8200000003</v>
      </c>
      <c r="I425" s="11">
        <f t="shared" si="14"/>
        <v>98.94061172074845</v>
      </c>
    </row>
    <row r="426" spans="2:9" s="40" customFormat="1" ht="15.6">
      <c r="B426" s="9" t="s">
        <v>129</v>
      </c>
      <c r="C426" s="27">
        <v>10</v>
      </c>
      <c r="D426" s="7">
        <v>1</v>
      </c>
      <c r="E426" s="8">
        <v>2114</v>
      </c>
      <c r="F426" s="2">
        <v>200</v>
      </c>
      <c r="G426" s="11">
        <f>G427</f>
        <v>6464092.6600000001</v>
      </c>
      <c r="H426" s="11">
        <f>H427</f>
        <v>6395612.8200000003</v>
      </c>
      <c r="I426" s="11">
        <f t="shared" si="14"/>
        <v>98.94061172074845</v>
      </c>
    </row>
    <row r="427" spans="2:9" s="40" customFormat="1" ht="31.2">
      <c r="B427" s="9" t="s">
        <v>130</v>
      </c>
      <c r="C427" s="27">
        <v>10</v>
      </c>
      <c r="D427" s="7">
        <v>1</v>
      </c>
      <c r="E427" s="8">
        <v>2114</v>
      </c>
      <c r="F427" s="2">
        <v>240</v>
      </c>
      <c r="G427" s="11">
        <f>604000+5860092.66</f>
        <v>6464092.6600000001</v>
      </c>
      <c r="H427" s="11">
        <f>603997+5791615.82</f>
        <v>6395612.8200000003</v>
      </c>
      <c r="I427" s="11">
        <f t="shared" ref="I427:I490" si="17">H427/G427*100</f>
        <v>98.94061172074845</v>
      </c>
    </row>
    <row r="428" spans="2:9" s="40" customFormat="1" ht="124.8">
      <c r="B428" s="6" t="s">
        <v>40</v>
      </c>
      <c r="C428" s="27">
        <v>10</v>
      </c>
      <c r="D428" s="7">
        <v>1</v>
      </c>
      <c r="E428" s="8">
        <v>5120</v>
      </c>
      <c r="F428" s="2"/>
      <c r="G428" s="11">
        <f>G429</f>
        <v>7700</v>
      </c>
      <c r="H428" s="11">
        <f>H429</f>
        <v>7700</v>
      </c>
      <c r="I428" s="11">
        <f t="shared" si="17"/>
        <v>100</v>
      </c>
    </row>
    <row r="429" spans="2:9" s="40" customFormat="1" ht="15.6">
      <c r="B429" s="9" t="s">
        <v>129</v>
      </c>
      <c r="C429" s="27">
        <v>10</v>
      </c>
      <c r="D429" s="7">
        <v>1</v>
      </c>
      <c r="E429" s="8">
        <v>5120</v>
      </c>
      <c r="F429" s="2">
        <v>200</v>
      </c>
      <c r="G429" s="11">
        <f>G430</f>
        <v>7700</v>
      </c>
      <c r="H429" s="11">
        <f>H430</f>
        <v>7700</v>
      </c>
      <c r="I429" s="11">
        <f t="shared" si="17"/>
        <v>100</v>
      </c>
    </row>
    <row r="430" spans="2:9" s="40" customFormat="1" ht="31.2">
      <c r="B430" s="9" t="s">
        <v>130</v>
      </c>
      <c r="C430" s="27">
        <v>10</v>
      </c>
      <c r="D430" s="7">
        <v>1</v>
      </c>
      <c r="E430" s="8">
        <v>5120</v>
      </c>
      <c r="F430" s="2">
        <v>240</v>
      </c>
      <c r="G430" s="11">
        <v>7700</v>
      </c>
      <c r="H430" s="11">
        <v>7700</v>
      </c>
      <c r="I430" s="11">
        <f t="shared" si="17"/>
        <v>100</v>
      </c>
    </row>
    <row r="431" spans="2:9" s="40" customFormat="1" ht="93.6">
      <c r="B431" s="6" t="s">
        <v>137</v>
      </c>
      <c r="C431" s="27">
        <v>10</v>
      </c>
      <c r="D431" s="7">
        <v>1</v>
      </c>
      <c r="E431" s="8">
        <v>5412</v>
      </c>
      <c r="F431" s="2"/>
      <c r="G431" s="11">
        <f>G432</f>
        <v>3002653</v>
      </c>
      <c r="H431" s="11">
        <f>H432</f>
        <v>2789751.02</v>
      </c>
      <c r="I431" s="11">
        <f t="shared" si="17"/>
        <v>92.909537665524454</v>
      </c>
    </row>
    <row r="432" spans="2:9" s="40" customFormat="1" ht="15.6">
      <c r="B432" s="9" t="s">
        <v>129</v>
      </c>
      <c r="C432" s="27">
        <v>10</v>
      </c>
      <c r="D432" s="7">
        <v>1</v>
      </c>
      <c r="E432" s="8">
        <v>5412</v>
      </c>
      <c r="F432" s="2">
        <v>200</v>
      </c>
      <c r="G432" s="11">
        <f>G433</f>
        <v>3002653</v>
      </c>
      <c r="H432" s="11">
        <f>H433</f>
        <v>2789751.02</v>
      </c>
      <c r="I432" s="11">
        <f t="shared" si="17"/>
        <v>92.909537665524454</v>
      </c>
    </row>
    <row r="433" spans="2:9" s="40" customFormat="1" ht="31.2">
      <c r="B433" s="9" t="s">
        <v>130</v>
      </c>
      <c r="C433" s="27">
        <v>10</v>
      </c>
      <c r="D433" s="7">
        <v>1</v>
      </c>
      <c r="E433" s="8">
        <v>5412</v>
      </c>
      <c r="F433" s="2">
        <v>240</v>
      </c>
      <c r="G433" s="11">
        <v>3002653</v>
      </c>
      <c r="H433" s="11">
        <v>2789751.02</v>
      </c>
      <c r="I433" s="11">
        <f t="shared" si="17"/>
        <v>92.909537665524454</v>
      </c>
    </row>
    <row r="434" spans="2:9" s="40" customFormat="1" ht="109.2">
      <c r="B434" s="6" t="s">
        <v>138</v>
      </c>
      <c r="C434" s="27">
        <v>10</v>
      </c>
      <c r="D434" s="7">
        <v>1</v>
      </c>
      <c r="E434" s="8">
        <v>5520</v>
      </c>
      <c r="F434" s="2"/>
      <c r="G434" s="11">
        <f>G435+G437</f>
        <v>1632800</v>
      </c>
      <c r="H434" s="11">
        <f>H435+H437</f>
        <v>1538164.62</v>
      </c>
      <c r="I434" s="11">
        <f t="shared" si="17"/>
        <v>94.204104605585499</v>
      </c>
    </row>
    <row r="435" spans="2:9" s="40" customFormat="1" ht="46.8">
      <c r="B435" s="9" t="s">
        <v>46</v>
      </c>
      <c r="C435" s="27">
        <v>10</v>
      </c>
      <c r="D435" s="7">
        <v>1</v>
      </c>
      <c r="E435" s="8">
        <v>5520</v>
      </c>
      <c r="F435" s="2">
        <v>100</v>
      </c>
      <c r="G435" s="11">
        <f>G436</f>
        <v>1414500</v>
      </c>
      <c r="H435" s="11">
        <f>H436</f>
        <v>1330243.28</v>
      </c>
      <c r="I435" s="11">
        <f t="shared" si="17"/>
        <v>94.043356663131846</v>
      </c>
    </row>
    <row r="436" spans="2:9" s="40" customFormat="1" ht="15.6">
      <c r="B436" s="9" t="s">
        <v>173</v>
      </c>
      <c r="C436" s="27">
        <v>10</v>
      </c>
      <c r="D436" s="7">
        <v>1</v>
      </c>
      <c r="E436" s="8">
        <v>5520</v>
      </c>
      <c r="F436" s="2">
        <v>120</v>
      </c>
      <c r="G436" s="11">
        <v>1414500</v>
      </c>
      <c r="H436" s="11">
        <f>3500+1326743.28</f>
        <v>1330243.28</v>
      </c>
      <c r="I436" s="11">
        <f t="shared" si="17"/>
        <v>94.043356663131846</v>
      </c>
    </row>
    <row r="437" spans="2:9" s="40" customFormat="1" ht="15.6">
      <c r="B437" s="9" t="s">
        <v>129</v>
      </c>
      <c r="C437" s="27">
        <v>10</v>
      </c>
      <c r="D437" s="7">
        <v>1</v>
      </c>
      <c r="E437" s="8">
        <v>5520</v>
      </c>
      <c r="F437" s="2">
        <v>200</v>
      </c>
      <c r="G437" s="11">
        <f>G438</f>
        <v>218300</v>
      </c>
      <c r="H437" s="11">
        <f>H438</f>
        <v>207921.34</v>
      </c>
      <c r="I437" s="11">
        <f t="shared" si="17"/>
        <v>95.245689418231791</v>
      </c>
    </row>
    <row r="438" spans="2:9" s="40" customFormat="1" ht="31.2">
      <c r="B438" s="9" t="s">
        <v>130</v>
      </c>
      <c r="C438" s="27">
        <v>10</v>
      </c>
      <c r="D438" s="7">
        <v>1</v>
      </c>
      <c r="E438" s="8">
        <v>5520</v>
      </c>
      <c r="F438" s="2">
        <v>240</v>
      </c>
      <c r="G438" s="11">
        <v>218300</v>
      </c>
      <c r="H438" s="11">
        <v>207921.34</v>
      </c>
      <c r="I438" s="11">
        <f t="shared" si="17"/>
        <v>95.245689418231791</v>
      </c>
    </row>
    <row r="439" spans="2:9" s="40" customFormat="1" ht="140.4">
      <c r="B439" s="6" t="s">
        <v>139</v>
      </c>
      <c r="C439" s="27">
        <v>10</v>
      </c>
      <c r="D439" s="7">
        <v>1</v>
      </c>
      <c r="E439" s="8">
        <v>5930</v>
      </c>
      <c r="F439" s="2"/>
      <c r="G439" s="11">
        <f>G440</f>
        <v>5093800</v>
      </c>
      <c r="H439" s="11">
        <f>H440</f>
        <v>5093800</v>
      </c>
      <c r="I439" s="11">
        <f t="shared" si="17"/>
        <v>100</v>
      </c>
    </row>
    <row r="440" spans="2:9" s="40" customFormat="1" ht="46.8">
      <c r="B440" s="9" t="s">
        <v>46</v>
      </c>
      <c r="C440" s="27">
        <v>10</v>
      </c>
      <c r="D440" s="7">
        <v>1</v>
      </c>
      <c r="E440" s="8">
        <v>5930</v>
      </c>
      <c r="F440" s="2">
        <v>100</v>
      </c>
      <c r="G440" s="11">
        <f>G441</f>
        <v>5093800</v>
      </c>
      <c r="H440" s="11">
        <f>H441</f>
        <v>5093800</v>
      </c>
      <c r="I440" s="11">
        <f t="shared" si="17"/>
        <v>100</v>
      </c>
    </row>
    <row r="441" spans="2:9" s="40" customFormat="1" ht="15.6">
      <c r="B441" s="9" t="s">
        <v>173</v>
      </c>
      <c r="C441" s="27">
        <v>10</v>
      </c>
      <c r="D441" s="7">
        <v>1</v>
      </c>
      <c r="E441" s="8">
        <v>5930</v>
      </c>
      <c r="F441" s="2">
        <v>120</v>
      </c>
      <c r="G441" s="11">
        <v>5093800</v>
      </c>
      <c r="H441" s="11">
        <v>5093800</v>
      </c>
      <c r="I441" s="11">
        <f t="shared" si="17"/>
        <v>100</v>
      </c>
    </row>
    <row r="442" spans="2:9" s="40" customFormat="1" ht="140.4">
      <c r="B442" s="6" t="s">
        <v>230</v>
      </c>
      <c r="C442" s="27">
        <v>10</v>
      </c>
      <c r="D442" s="7">
        <v>1</v>
      </c>
      <c r="E442" s="8">
        <v>5931</v>
      </c>
      <c r="F442" s="2"/>
      <c r="G442" s="11">
        <f>G443+G445</f>
        <v>1427200</v>
      </c>
      <c r="H442" s="11">
        <f>H443+H445</f>
        <v>1427200</v>
      </c>
      <c r="I442" s="11">
        <f t="shared" si="17"/>
        <v>100</v>
      </c>
    </row>
    <row r="443" spans="2:9" s="40" customFormat="1" ht="46.8">
      <c r="B443" s="9" t="s">
        <v>46</v>
      </c>
      <c r="C443" s="27">
        <v>10</v>
      </c>
      <c r="D443" s="7">
        <v>1</v>
      </c>
      <c r="E443" s="8">
        <v>5931</v>
      </c>
      <c r="F443" s="2">
        <v>100</v>
      </c>
      <c r="G443" s="11">
        <f>G444</f>
        <v>527537.84</v>
      </c>
      <c r="H443" s="11">
        <f>H444</f>
        <v>527537.84</v>
      </c>
      <c r="I443" s="11">
        <f t="shared" si="17"/>
        <v>100</v>
      </c>
    </row>
    <row r="444" spans="2:9" s="40" customFormat="1" ht="15.6">
      <c r="B444" s="9" t="s">
        <v>173</v>
      </c>
      <c r="C444" s="27">
        <v>10</v>
      </c>
      <c r="D444" s="7">
        <v>1</v>
      </c>
      <c r="E444" s="8">
        <v>5931</v>
      </c>
      <c r="F444" s="2">
        <v>120</v>
      </c>
      <c r="G444" s="11">
        <f>439167.55+88370.29</f>
        <v>527537.84</v>
      </c>
      <c r="H444" s="11">
        <f>439167.55+88370.29</f>
        <v>527537.84</v>
      </c>
      <c r="I444" s="11">
        <f t="shared" si="17"/>
        <v>100</v>
      </c>
    </row>
    <row r="445" spans="2:9" s="40" customFormat="1" ht="15.6">
      <c r="B445" s="9" t="s">
        <v>129</v>
      </c>
      <c r="C445" s="27">
        <v>10</v>
      </c>
      <c r="D445" s="7">
        <v>1</v>
      </c>
      <c r="E445" s="8">
        <v>5931</v>
      </c>
      <c r="F445" s="2">
        <v>200</v>
      </c>
      <c r="G445" s="11">
        <f>G446</f>
        <v>899662.16</v>
      </c>
      <c r="H445" s="11">
        <f>H446</f>
        <v>899662.16</v>
      </c>
      <c r="I445" s="11">
        <f t="shared" si="17"/>
        <v>100</v>
      </c>
    </row>
    <row r="446" spans="2:9" s="40" customFormat="1" ht="31.2">
      <c r="B446" s="9" t="s">
        <v>130</v>
      </c>
      <c r="C446" s="27">
        <v>10</v>
      </c>
      <c r="D446" s="7">
        <v>1</v>
      </c>
      <c r="E446" s="8">
        <v>5931</v>
      </c>
      <c r="F446" s="2">
        <v>240</v>
      </c>
      <c r="G446" s="11">
        <v>899662.16</v>
      </c>
      <c r="H446" s="11">
        <v>899662.16</v>
      </c>
      <c r="I446" s="11">
        <f t="shared" si="17"/>
        <v>100</v>
      </c>
    </row>
    <row r="447" spans="2:9" s="40" customFormat="1" ht="93.6">
      <c r="B447" s="6" t="s">
        <v>231</v>
      </c>
      <c r="C447" s="27">
        <v>10</v>
      </c>
      <c r="D447" s="7">
        <v>2</v>
      </c>
      <c r="E447" s="8">
        <v>0</v>
      </c>
      <c r="F447" s="2"/>
      <c r="G447" s="11">
        <f t="shared" ref="G447:H449" si="18">G448</f>
        <v>284200</v>
      </c>
      <c r="H447" s="11">
        <f t="shared" si="18"/>
        <v>284180</v>
      </c>
      <c r="I447" s="11">
        <f t="shared" si="17"/>
        <v>99.992962702322302</v>
      </c>
    </row>
    <row r="448" spans="2:9" s="40" customFormat="1" ht="93.6">
      <c r="B448" s="6" t="s">
        <v>232</v>
      </c>
      <c r="C448" s="27">
        <v>10</v>
      </c>
      <c r="D448" s="7">
        <v>2</v>
      </c>
      <c r="E448" s="8">
        <v>2114</v>
      </c>
      <c r="F448" s="2"/>
      <c r="G448" s="11">
        <f t="shared" si="18"/>
        <v>284200</v>
      </c>
      <c r="H448" s="11">
        <f t="shared" si="18"/>
        <v>284180</v>
      </c>
      <c r="I448" s="11">
        <f t="shared" si="17"/>
        <v>99.992962702322302</v>
      </c>
    </row>
    <row r="449" spans="2:9" s="40" customFormat="1" ht="15.6">
      <c r="B449" s="9" t="s">
        <v>129</v>
      </c>
      <c r="C449" s="27">
        <v>10</v>
      </c>
      <c r="D449" s="7">
        <v>2</v>
      </c>
      <c r="E449" s="8">
        <v>2114</v>
      </c>
      <c r="F449" s="2">
        <v>200</v>
      </c>
      <c r="G449" s="11">
        <f t="shared" si="18"/>
        <v>284200</v>
      </c>
      <c r="H449" s="11">
        <f t="shared" si="18"/>
        <v>284180</v>
      </c>
      <c r="I449" s="11">
        <f t="shared" si="17"/>
        <v>99.992962702322302</v>
      </c>
    </row>
    <row r="450" spans="2:9" s="40" customFormat="1" ht="31.2">
      <c r="B450" s="9" t="s">
        <v>130</v>
      </c>
      <c r="C450" s="27">
        <v>10</v>
      </c>
      <c r="D450" s="7">
        <v>2</v>
      </c>
      <c r="E450" s="8">
        <v>2114</v>
      </c>
      <c r="F450" s="2">
        <v>240</v>
      </c>
      <c r="G450" s="11">
        <v>284200</v>
      </c>
      <c r="H450" s="11">
        <v>284180</v>
      </c>
      <c r="I450" s="11">
        <f t="shared" si="17"/>
        <v>99.992962702322302</v>
      </c>
    </row>
    <row r="451" spans="2:9" s="40" customFormat="1" ht="78">
      <c r="B451" s="6" t="s">
        <v>233</v>
      </c>
      <c r="C451" s="27">
        <v>10</v>
      </c>
      <c r="D451" s="7">
        <v>3</v>
      </c>
      <c r="E451" s="8">
        <v>0</v>
      </c>
      <c r="F451" s="2"/>
      <c r="G451" s="11">
        <f t="shared" ref="G451:H453" si="19">G452</f>
        <v>87700</v>
      </c>
      <c r="H451" s="11">
        <f t="shared" si="19"/>
        <v>87700</v>
      </c>
      <c r="I451" s="11">
        <f t="shared" si="17"/>
        <v>100</v>
      </c>
    </row>
    <row r="452" spans="2:9" s="40" customFormat="1" ht="93.6">
      <c r="B452" s="6" t="s">
        <v>60</v>
      </c>
      <c r="C452" s="27">
        <v>10</v>
      </c>
      <c r="D452" s="7">
        <v>3</v>
      </c>
      <c r="E452" s="8">
        <v>2114</v>
      </c>
      <c r="F452" s="2"/>
      <c r="G452" s="11">
        <f t="shared" si="19"/>
        <v>87700</v>
      </c>
      <c r="H452" s="11">
        <f t="shared" si="19"/>
        <v>87700</v>
      </c>
      <c r="I452" s="11">
        <f t="shared" si="17"/>
        <v>100</v>
      </c>
    </row>
    <row r="453" spans="2:9" s="40" customFormat="1" ht="15.6">
      <c r="B453" s="9" t="s">
        <v>129</v>
      </c>
      <c r="C453" s="27">
        <v>10</v>
      </c>
      <c r="D453" s="7">
        <v>3</v>
      </c>
      <c r="E453" s="8">
        <v>2114</v>
      </c>
      <c r="F453" s="2">
        <v>200</v>
      </c>
      <c r="G453" s="11">
        <f t="shared" si="19"/>
        <v>87700</v>
      </c>
      <c r="H453" s="11">
        <f t="shared" si="19"/>
        <v>87700</v>
      </c>
      <c r="I453" s="11">
        <f t="shared" si="17"/>
        <v>100</v>
      </c>
    </row>
    <row r="454" spans="2:9" s="40" customFormat="1" ht="31.2">
      <c r="B454" s="9" t="s">
        <v>130</v>
      </c>
      <c r="C454" s="27">
        <v>10</v>
      </c>
      <c r="D454" s="7">
        <v>3</v>
      </c>
      <c r="E454" s="8">
        <v>2114</v>
      </c>
      <c r="F454" s="2">
        <v>240</v>
      </c>
      <c r="G454" s="11">
        <v>87700</v>
      </c>
      <c r="H454" s="11">
        <v>87700</v>
      </c>
      <c r="I454" s="11">
        <f t="shared" si="17"/>
        <v>100</v>
      </c>
    </row>
    <row r="455" spans="2:9" s="40" customFormat="1" ht="46.8">
      <c r="B455" s="6" t="s">
        <v>61</v>
      </c>
      <c r="C455" s="27">
        <v>11</v>
      </c>
      <c r="D455" s="7">
        <v>0</v>
      </c>
      <c r="E455" s="8">
        <v>0</v>
      </c>
      <c r="F455" s="2"/>
      <c r="G455" s="11">
        <f>G456+G470</f>
        <v>20119770.699999999</v>
      </c>
      <c r="H455" s="11">
        <f>H456+H470</f>
        <v>20054685.220000003</v>
      </c>
      <c r="I455" s="11">
        <f t="shared" si="17"/>
        <v>99.676509832192096</v>
      </c>
    </row>
    <row r="456" spans="2:9" s="40" customFormat="1" ht="93.6">
      <c r="B456" s="6" t="s">
        <v>62</v>
      </c>
      <c r="C456" s="27">
        <v>11</v>
      </c>
      <c r="D456" s="7">
        <v>1</v>
      </c>
      <c r="E456" s="8">
        <v>0</v>
      </c>
      <c r="F456" s="2"/>
      <c r="G456" s="11">
        <f>G457+G464+G467</f>
        <v>18482146.41</v>
      </c>
      <c r="H456" s="11">
        <f>H457+H464+H467</f>
        <v>18417065.930000003</v>
      </c>
      <c r="I456" s="11">
        <f t="shared" si="17"/>
        <v>99.647873799090874</v>
      </c>
    </row>
    <row r="457" spans="2:9" s="40" customFormat="1" ht="109.2">
      <c r="B457" s="6" t="s">
        <v>1</v>
      </c>
      <c r="C457" s="27">
        <v>11</v>
      </c>
      <c r="D457" s="7">
        <v>1</v>
      </c>
      <c r="E457" s="8">
        <v>59</v>
      </c>
      <c r="F457" s="2"/>
      <c r="G457" s="11">
        <f>G458+G460+G462</f>
        <v>18090070.699999999</v>
      </c>
      <c r="H457" s="11">
        <f>H458+H460+H462</f>
        <v>18027815.460000001</v>
      </c>
      <c r="I457" s="11">
        <f t="shared" si="17"/>
        <v>99.655859609216463</v>
      </c>
    </row>
    <row r="458" spans="2:9" s="40" customFormat="1" ht="46.8">
      <c r="B458" s="9" t="s">
        <v>46</v>
      </c>
      <c r="C458" s="27">
        <v>11</v>
      </c>
      <c r="D458" s="7">
        <v>1</v>
      </c>
      <c r="E458" s="8">
        <v>59</v>
      </c>
      <c r="F458" s="2">
        <v>100</v>
      </c>
      <c r="G458" s="11">
        <f>G459</f>
        <v>15796964.119999999</v>
      </c>
      <c r="H458" s="11">
        <f>H459</f>
        <v>15796964.119999999</v>
      </c>
      <c r="I458" s="11">
        <f t="shared" si="17"/>
        <v>100</v>
      </c>
    </row>
    <row r="459" spans="2:9" s="40" customFormat="1" ht="15.6">
      <c r="B459" s="9" t="s">
        <v>47</v>
      </c>
      <c r="C459" s="27">
        <v>11</v>
      </c>
      <c r="D459" s="7">
        <v>1</v>
      </c>
      <c r="E459" s="8">
        <v>59</v>
      </c>
      <c r="F459" s="2">
        <v>110</v>
      </c>
      <c r="G459" s="11">
        <f>15547636.62+249327.5</f>
        <v>15796964.119999999</v>
      </c>
      <c r="H459" s="11">
        <f>15547636.62+249327.5</f>
        <v>15796964.119999999</v>
      </c>
      <c r="I459" s="11">
        <f t="shared" si="17"/>
        <v>100</v>
      </c>
    </row>
    <row r="460" spans="2:9" s="40" customFormat="1" ht="15.6">
      <c r="B460" s="9" t="s">
        <v>129</v>
      </c>
      <c r="C460" s="27">
        <v>11</v>
      </c>
      <c r="D460" s="7">
        <v>1</v>
      </c>
      <c r="E460" s="8">
        <v>59</v>
      </c>
      <c r="F460" s="2">
        <v>200</v>
      </c>
      <c r="G460" s="11">
        <f>G461</f>
        <v>2285286.58</v>
      </c>
      <c r="H460" s="11">
        <f>H461</f>
        <v>2223031.34</v>
      </c>
      <c r="I460" s="11">
        <f t="shared" si="17"/>
        <v>97.275823498687842</v>
      </c>
    </row>
    <row r="461" spans="2:9" s="40" customFormat="1" ht="31.2">
      <c r="B461" s="9" t="s">
        <v>130</v>
      </c>
      <c r="C461" s="27">
        <v>11</v>
      </c>
      <c r="D461" s="7">
        <v>1</v>
      </c>
      <c r="E461" s="8">
        <v>59</v>
      </c>
      <c r="F461" s="2">
        <v>240</v>
      </c>
      <c r="G461" s="11">
        <v>2285286.58</v>
      </c>
      <c r="H461" s="11">
        <v>2223031.34</v>
      </c>
      <c r="I461" s="11">
        <f t="shared" si="17"/>
        <v>97.275823498687842</v>
      </c>
    </row>
    <row r="462" spans="2:9" s="40" customFormat="1" ht="15.6">
      <c r="B462" s="6" t="s">
        <v>55</v>
      </c>
      <c r="C462" s="27">
        <v>11</v>
      </c>
      <c r="D462" s="7">
        <v>1</v>
      </c>
      <c r="E462" s="8">
        <v>59</v>
      </c>
      <c r="F462" s="2">
        <v>800</v>
      </c>
      <c r="G462" s="11">
        <f>G463</f>
        <v>7820</v>
      </c>
      <c r="H462" s="11">
        <f>H463</f>
        <v>7820</v>
      </c>
      <c r="I462" s="11">
        <f t="shared" si="17"/>
        <v>100</v>
      </c>
    </row>
    <row r="463" spans="2:9" s="40" customFormat="1" ht="15.6">
      <c r="B463" s="6" t="s">
        <v>56</v>
      </c>
      <c r="C463" s="27">
        <v>11</v>
      </c>
      <c r="D463" s="7">
        <v>1</v>
      </c>
      <c r="E463" s="8">
        <v>59</v>
      </c>
      <c r="F463" s="2">
        <v>850</v>
      </c>
      <c r="G463" s="11">
        <v>7820</v>
      </c>
      <c r="H463" s="11">
        <v>7820</v>
      </c>
      <c r="I463" s="11">
        <f t="shared" si="17"/>
        <v>100</v>
      </c>
    </row>
    <row r="464" spans="2:9" s="40" customFormat="1" ht="93.6">
      <c r="B464" s="6" t="s">
        <v>2</v>
      </c>
      <c r="C464" s="27">
        <v>11</v>
      </c>
      <c r="D464" s="7">
        <v>1</v>
      </c>
      <c r="E464" s="8">
        <v>2115</v>
      </c>
      <c r="F464" s="2"/>
      <c r="G464" s="11">
        <f>G465</f>
        <v>292675.71000000002</v>
      </c>
      <c r="H464" s="11">
        <f>H465</f>
        <v>292343.19</v>
      </c>
      <c r="I464" s="11">
        <f t="shared" si="17"/>
        <v>99.886386198567692</v>
      </c>
    </row>
    <row r="465" spans="2:9" s="40" customFormat="1" ht="15.6">
      <c r="B465" s="9" t="s">
        <v>129</v>
      </c>
      <c r="C465" s="27">
        <v>11</v>
      </c>
      <c r="D465" s="7">
        <v>1</v>
      </c>
      <c r="E465" s="8">
        <v>2115</v>
      </c>
      <c r="F465" s="2">
        <v>200</v>
      </c>
      <c r="G465" s="11">
        <f>G466</f>
        <v>292675.71000000002</v>
      </c>
      <c r="H465" s="11">
        <f>H466</f>
        <v>292343.19</v>
      </c>
      <c r="I465" s="11">
        <f t="shared" si="17"/>
        <v>99.886386198567692</v>
      </c>
    </row>
    <row r="466" spans="2:9" s="40" customFormat="1" ht="31.2">
      <c r="B466" s="9" t="s">
        <v>130</v>
      </c>
      <c r="C466" s="27">
        <v>11</v>
      </c>
      <c r="D466" s="7">
        <v>1</v>
      </c>
      <c r="E466" s="8">
        <v>2115</v>
      </c>
      <c r="F466" s="2">
        <v>240</v>
      </c>
      <c r="G466" s="11">
        <v>292675.71000000002</v>
      </c>
      <c r="H466" s="11">
        <v>292343.19</v>
      </c>
      <c r="I466" s="11">
        <f t="shared" si="17"/>
        <v>99.886386198567692</v>
      </c>
    </row>
    <row r="467" spans="2:9" s="40" customFormat="1" ht="124.8">
      <c r="B467" s="6" t="s">
        <v>3</v>
      </c>
      <c r="C467" s="27">
        <v>11</v>
      </c>
      <c r="D467" s="7">
        <v>1</v>
      </c>
      <c r="E467" s="8">
        <v>5414</v>
      </c>
      <c r="F467" s="2"/>
      <c r="G467" s="11">
        <f>G468</f>
        <v>99400</v>
      </c>
      <c r="H467" s="11">
        <f>H468</f>
        <v>96907.28</v>
      </c>
      <c r="I467" s="11">
        <f t="shared" si="17"/>
        <v>97.492233400402412</v>
      </c>
    </row>
    <row r="468" spans="2:9" s="40" customFormat="1" ht="15.6">
      <c r="B468" s="9" t="s">
        <v>129</v>
      </c>
      <c r="C468" s="27">
        <v>11</v>
      </c>
      <c r="D468" s="7">
        <v>1</v>
      </c>
      <c r="E468" s="8">
        <v>5414</v>
      </c>
      <c r="F468" s="2">
        <v>200</v>
      </c>
      <c r="G468" s="11">
        <f>G469</f>
        <v>99400</v>
      </c>
      <c r="H468" s="11">
        <f>H469</f>
        <v>96907.28</v>
      </c>
      <c r="I468" s="11">
        <f t="shared" si="17"/>
        <v>97.492233400402412</v>
      </c>
    </row>
    <row r="469" spans="2:9" s="40" customFormat="1" ht="31.2">
      <c r="B469" s="9" t="s">
        <v>130</v>
      </c>
      <c r="C469" s="27">
        <v>11</v>
      </c>
      <c r="D469" s="7">
        <v>1</v>
      </c>
      <c r="E469" s="8">
        <v>5414</v>
      </c>
      <c r="F469" s="2">
        <v>240</v>
      </c>
      <c r="G469" s="11">
        <v>99400</v>
      </c>
      <c r="H469" s="11">
        <v>96907.28</v>
      </c>
      <c r="I469" s="11">
        <f t="shared" si="17"/>
        <v>97.492233400402412</v>
      </c>
    </row>
    <row r="470" spans="2:9" s="40" customFormat="1" ht="78">
      <c r="B470" s="6" t="s">
        <v>4</v>
      </c>
      <c r="C470" s="27">
        <v>11</v>
      </c>
      <c r="D470" s="7">
        <v>2</v>
      </c>
      <c r="E470" s="8">
        <v>0</v>
      </c>
      <c r="F470" s="2"/>
      <c r="G470" s="11">
        <f>G471+G474</f>
        <v>1637624.29</v>
      </c>
      <c r="H470" s="11">
        <f>H471+H474</f>
        <v>1637619.29</v>
      </c>
      <c r="I470" s="11">
        <f t="shared" si="17"/>
        <v>99.999694679663065</v>
      </c>
    </row>
    <row r="471" spans="2:9" s="40" customFormat="1" ht="78">
      <c r="B471" s="6" t="s">
        <v>190</v>
      </c>
      <c r="C471" s="27">
        <v>11</v>
      </c>
      <c r="D471" s="7">
        <v>2</v>
      </c>
      <c r="E471" s="8">
        <v>2115</v>
      </c>
      <c r="F471" s="2"/>
      <c r="G471" s="11">
        <f>G472</f>
        <v>594959.79</v>
      </c>
      <c r="H471" s="11">
        <f>H472</f>
        <v>594954.79</v>
      </c>
      <c r="I471" s="11">
        <f t="shared" si="17"/>
        <v>99.999159607071931</v>
      </c>
    </row>
    <row r="472" spans="2:9" s="40" customFormat="1" ht="15.6">
      <c r="B472" s="9" t="s">
        <v>129</v>
      </c>
      <c r="C472" s="27">
        <v>11</v>
      </c>
      <c r="D472" s="7">
        <v>2</v>
      </c>
      <c r="E472" s="8">
        <v>2115</v>
      </c>
      <c r="F472" s="2">
        <v>200</v>
      </c>
      <c r="G472" s="11">
        <f>G473</f>
        <v>594959.79</v>
      </c>
      <c r="H472" s="11">
        <f>H473</f>
        <v>594954.79</v>
      </c>
      <c r="I472" s="11">
        <f t="shared" si="17"/>
        <v>99.999159607071931</v>
      </c>
    </row>
    <row r="473" spans="2:9" s="40" customFormat="1" ht="31.2">
      <c r="B473" s="9" t="s">
        <v>130</v>
      </c>
      <c r="C473" s="27">
        <v>11</v>
      </c>
      <c r="D473" s="7">
        <v>2</v>
      </c>
      <c r="E473" s="8">
        <v>2115</v>
      </c>
      <c r="F473" s="2">
        <v>240</v>
      </c>
      <c r="G473" s="11">
        <v>594959.79</v>
      </c>
      <c r="H473" s="11">
        <v>594954.79</v>
      </c>
      <c r="I473" s="11">
        <f t="shared" si="17"/>
        <v>99.999159607071931</v>
      </c>
    </row>
    <row r="474" spans="2:9" s="40" customFormat="1" ht="78">
      <c r="B474" s="6" t="s">
        <v>191</v>
      </c>
      <c r="C474" s="27">
        <v>11</v>
      </c>
      <c r="D474" s="7">
        <v>2</v>
      </c>
      <c r="E474" s="8">
        <v>7803</v>
      </c>
      <c r="F474" s="2"/>
      <c r="G474" s="11">
        <f>G475</f>
        <v>1042664.5</v>
      </c>
      <c r="H474" s="11">
        <f>H475</f>
        <v>1042664.5</v>
      </c>
      <c r="I474" s="11">
        <f t="shared" si="17"/>
        <v>100</v>
      </c>
    </row>
    <row r="475" spans="2:9" s="40" customFormat="1" ht="15.6">
      <c r="B475" s="9" t="s">
        <v>55</v>
      </c>
      <c r="C475" s="27">
        <v>11</v>
      </c>
      <c r="D475" s="7">
        <v>2</v>
      </c>
      <c r="E475" s="8">
        <v>7803</v>
      </c>
      <c r="F475" s="2">
        <v>800</v>
      </c>
      <c r="G475" s="11">
        <f>G476</f>
        <v>1042664.5</v>
      </c>
      <c r="H475" s="11">
        <f>H476</f>
        <v>1042664.5</v>
      </c>
      <c r="I475" s="11">
        <f t="shared" si="17"/>
        <v>100</v>
      </c>
    </row>
    <row r="476" spans="2:9" s="40" customFormat="1" ht="31.2">
      <c r="B476" s="9" t="s">
        <v>257</v>
      </c>
      <c r="C476" s="27">
        <v>11</v>
      </c>
      <c r="D476" s="7">
        <v>2</v>
      </c>
      <c r="E476" s="8">
        <v>7803</v>
      </c>
      <c r="F476" s="1">
        <v>810</v>
      </c>
      <c r="G476" s="11">
        <v>1042664.5</v>
      </c>
      <c r="H476" s="11">
        <v>1042664.5</v>
      </c>
      <c r="I476" s="11">
        <f t="shared" si="17"/>
        <v>100</v>
      </c>
    </row>
    <row r="477" spans="2:9" s="40" customFormat="1" ht="31.2">
      <c r="B477" s="6" t="s">
        <v>192</v>
      </c>
      <c r="C477" s="27">
        <v>12</v>
      </c>
      <c r="D477" s="7">
        <v>0</v>
      </c>
      <c r="E477" s="8">
        <v>0</v>
      </c>
      <c r="F477" s="2"/>
      <c r="G477" s="11">
        <f>G478+G482</f>
        <v>878180</v>
      </c>
      <c r="H477" s="11">
        <f>H478+H482</f>
        <v>878180</v>
      </c>
      <c r="I477" s="11">
        <f t="shared" si="17"/>
        <v>100</v>
      </c>
    </row>
    <row r="478" spans="2:9" s="40" customFormat="1" ht="62.4">
      <c r="B478" s="6" t="s">
        <v>193</v>
      </c>
      <c r="C478" s="27">
        <v>12</v>
      </c>
      <c r="D478" s="7">
        <v>1</v>
      </c>
      <c r="E478" s="8">
        <v>0</v>
      </c>
      <c r="F478" s="2"/>
      <c r="G478" s="11">
        <f t="shared" ref="G478:H480" si="20">G479</f>
        <v>300405</v>
      </c>
      <c r="H478" s="11">
        <f t="shared" si="20"/>
        <v>300405</v>
      </c>
      <c r="I478" s="11">
        <f t="shared" si="17"/>
        <v>100</v>
      </c>
    </row>
    <row r="479" spans="2:9" s="40" customFormat="1" ht="62.4">
      <c r="B479" s="6" t="s">
        <v>81</v>
      </c>
      <c r="C479" s="27">
        <v>12</v>
      </c>
      <c r="D479" s="7">
        <v>1</v>
      </c>
      <c r="E479" s="8">
        <v>2116</v>
      </c>
      <c r="F479" s="2"/>
      <c r="G479" s="11">
        <f t="shared" si="20"/>
        <v>300405</v>
      </c>
      <c r="H479" s="11">
        <f t="shared" si="20"/>
        <v>300405</v>
      </c>
      <c r="I479" s="11">
        <f t="shared" si="17"/>
        <v>100</v>
      </c>
    </row>
    <row r="480" spans="2:9" s="40" customFormat="1" ht="15.6">
      <c r="B480" s="9" t="s">
        <v>129</v>
      </c>
      <c r="C480" s="27">
        <v>12</v>
      </c>
      <c r="D480" s="7">
        <v>1</v>
      </c>
      <c r="E480" s="8">
        <v>2116</v>
      </c>
      <c r="F480" s="2">
        <v>200</v>
      </c>
      <c r="G480" s="11">
        <f t="shared" si="20"/>
        <v>300405</v>
      </c>
      <c r="H480" s="11">
        <f t="shared" si="20"/>
        <v>300405</v>
      </c>
      <c r="I480" s="11">
        <f t="shared" si="17"/>
        <v>100</v>
      </c>
    </row>
    <row r="481" spans="2:9" s="40" customFormat="1" ht="31.2">
      <c r="B481" s="9" t="s">
        <v>130</v>
      </c>
      <c r="C481" s="27">
        <v>12</v>
      </c>
      <c r="D481" s="7">
        <v>1</v>
      </c>
      <c r="E481" s="8">
        <v>2116</v>
      </c>
      <c r="F481" s="2">
        <v>240</v>
      </c>
      <c r="G481" s="11">
        <v>300405</v>
      </c>
      <c r="H481" s="11">
        <v>300405</v>
      </c>
      <c r="I481" s="11">
        <f t="shared" si="17"/>
        <v>100</v>
      </c>
    </row>
    <row r="482" spans="2:9" s="40" customFormat="1" ht="62.4">
      <c r="B482" s="6" t="s">
        <v>82</v>
      </c>
      <c r="C482" s="27">
        <v>12</v>
      </c>
      <c r="D482" s="7">
        <v>2</v>
      </c>
      <c r="E482" s="8">
        <v>0</v>
      </c>
      <c r="F482" s="2"/>
      <c r="G482" s="11">
        <f t="shared" ref="G482:H484" si="21">G483</f>
        <v>577775</v>
      </c>
      <c r="H482" s="11">
        <f t="shared" si="21"/>
        <v>577775</v>
      </c>
      <c r="I482" s="11">
        <f t="shared" si="17"/>
        <v>100</v>
      </c>
    </row>
    <row r="483" spans="2:9" s="40" customFormat="1" ht="78">
      <c r="B483" s="6" t="s">
        <v>83</v>
      </c>
      <c r="C483" s="27">
        <v>12</v>
      </c>
      <c r="D483" s="7">
        <v>2</v>
      </c>
      <c r="E483" s="8">
        <v>2116</v>
      </c>
      <c r="F483" s="2"/>
      <c r="G483" s="11">
        <f t="shared" si="21"/>
        <v>577775</v>
      </c>
      <c r="H483" s="11">
        <f t="shared" si="21"/>
        <v>577775</v>
      </c>
      <c r="I483" s="11">
        <f t="shared" si="17"/>
        <v>100</v>
      </c>
    </row>
    <row r="484" spans="2:9" s="40" customFormat="1" ht="15.6">
      <c r="B484" s="9" t="s">
        <v>129</v>
      </c>
      <c r="C484" s="27">
        <v>12</v>
      </c>
      <c r="D484" s="7">
        <v>2</v>
      </c>
      <c r="E484" s="8">
        <v>2116</v>
      </c>
      <c r="F484" s="2">
        <v>200</v>
      </c>
      <c r="G484" s="11">
        <f t="shared" si="21"/>
        <v>577775</v>
      </c>
      <c r="H484" s="11">
        <f t="shared" si="21"/>
        <v>577775</v>
      </c>
      <c r="I484" s="11">
        <f t="shared" si="17"/>
        <v>100</v>
      </c>
    </row>
    <row r="485" spans="2:9" s="40" customFormat="1" ht="31.2">
      <c r="B485" s="9" t="s">
        <v>130</v>
      </c>
      <c r="C485" s="27">
        <v>12</v>
      </c>
      <c r="D485" s="7">
        <v>2</v>
      </c>
      <c r="E485" s="8">
        <v>2116</v>
      </c>
      <c r="F485" s="2">
        <v>240</v>
      </c>
      <c r="G485" s="11">
        <v>577775</v>
      </c>
      <c r="H485" s="11">
        <v>577775</v>
      </c>
      <c r="I485" s="11">
        <f t="shared" si="17"/>
        <v>100</v>
      </c>
    </row>
    <row r="486" spans="2:9" s="40" customFormat="1" ht="31.2">
      <c r="B486" s="6" t="s">
        <v>84</v>
      </c>
      <c r="C486" s="27">
        <v>13</v>
      </c>
      <c r="D486" s="7">
        <v>0</v>
      </c>
      <c r="E486" s="8">
        <v>0</v>
      </c>
      <c r="F486" s="2"/>
      <c r="G486" s="11">
        <f>G487+G497</f>
        <v>20093750</v>
      </c>
      <c r="H486" s="11">
        <f>H487+H497</f>
        <v>19682946.979999997</v>
      </c>
      <c r="I486" s="11">
        <f t="shared" si="17"/>
        <v>97.955568174183497</v>
      </c>
    </row>
    <row r="487" spans="2:9" s="40" customFormat="1" ht="46.8">
      <c r="B487" s="6" t="s">
        <v>85</v>
      </c>
      <c r="C487" s="27">
        <v>13</v>
      </c>
      <c r="D487" s="7">
        <v>2</v>
      </c>
      <c r="E487" s="8">
        <v>0</v>
      </c>
      <c r="F487" s="2"/>
      <c r="G487" s="11">
        <f>G488+G494+G491</f>
        <v>18237050</v>
      </c>
      <c r="H487" s="11">
        <f>H488+H494+H491</f>
        <v>18223109.169999998</v>
      </c>
      <c r="I487" s="11">
        <f t="shared" si="17"/>
        <v>99.92355764775553</v>
      </c>
    </row>
    <row r="488" spans="2:9" s="40" customFormat="1" ht="78">
      <c r="B488" s="6" t="s">
        <v>86</v>
      </c>
      <c r="C488" s="27">
        <v>13</v>
      </c>
      <c r="D488" s="7">
        <v>2</v>
      </c>
      <c r="E488" s="8">
        <v>59</v>
      </c>
      <c r="F488" s="2"/>
      <c r="G488" s="11">
        <f>G489</f>
        <v>11843000</v>
      </c>
      <c r="H488" s="11">
        <f>H489</f>
        <v>11841135.119999999</v>
      </c>
      <c r="I488" s="11">
        <f t="shared" si="17"/>
        <v>99.984253314194021</v>
      </c>
    </row>
    <row r="489" spans="2:9" s="40" customFormat="1" ht="31.2">
      <c r="B489" s="9" t="s">
        <v>124</v>
      </c>
      <c r="C489" s="27">
        <v>13</v>
      </c>
      <c r="D489" s="7">
        <v>2</v>
      </c>
      <c r="E489" s="8">
        <v>59</v>
      </c>
      <c r="F489" s="2">
        <v>600</v>
      </c>
      <c r="G489" s="11">
        <f>G490</f>
        <v>11843000</v>
      </c>
      <c r="H489" s="11">
        <f>H490</f>
        <v>11841135.119999999</v>
      </c>
      <c r="I489" s="11">
        <f t="shared" si="17"/>
        <v>99.984253314194021</v>
      </c>
    </row>
    <row r="490" spans="2:9" s="40" customFormat="1" ht="15.6">
      <c r="B490" s="9" t="s">
        <v>125</v>
      </c>
      <c r="C490" s="27">
        <v>13</v>
      </c>
      <c r="D490" s="7">
        <v>2</v>
      </c>
      <c r="E490" s="8">
        <v>59</v>
      </c>
      <c r="F490" s="2">
        <v>610</v>
      </c>
      <c r="G490" s="11">
        <v>11843000</v>
      </c>
      <c r="H490" s="11">
        <v>11841135.119999999</v>
      </c>
      <c r="I490" s="11">
        <f t="shared" si="17"/>
        <v>99.984253314194021</v>
      </c>
    </row>
    <row r="491" spans="2:9" s="40" customFormat="1" ht="115.95" customHeight="1">
      <c r="B491" s="9" t="s">
        <v>5</v>
      </c>
      <c r="C491" s="27">
        <v>13</v>
      </c>
      <c r="D491" s="7">
        <v>2</v>
      </c>
      <c r="E491" s="8">
        <v>5426</v>
      </c>
      <c r="F491" s="2"/>
      <c r="G491" s="11">
        <f>G492</f>
        <v>505650</v>
      </c>
      <c r="H491" s="11">
        <f>H492</f>
        <v>505650</v>
      </c>
      <c r="I491" s="11">
        <f>H491/G491*100</f>
        <v>100</v>
      </c>
    </row>
    <row r="492" spans="2:9" s="40" customFormat="1" ht="31.2">
      <c r="B492" s="9" t="s">
        <v>124</v>
      </c>
      <c r="C492" s="27">
        <v>13</v>
      </c>
      <c r="D492" s="7">
        <v>2</v>
      </c>
      <c r="E492" s="8">
        <v>5426</v>
      </c>
      <c r="F492" s="2">
        <v>600</v>
      </c>
      <c r="G492" s="11">
        <f>G493</f>
        <v>505650</v>
      </c>
      <c r="H492" s="11">
        <f>H493</f>
        <v>505650</v>
      </c>
      <c r="I492" s="11">
        <f>H492/G492*100</f>
        <v>100</v>
      </c>
    </row>
    <row r="493" spans="2:9" s="40" customFormat="1" ht="15.6">
      <c r="B493" s="9" t="s">
        <v>125</v>
      </c>
      <c r="C493" s="27">
        <v>13</v>
      </c>
      <c r="D493" s="7">
        <v>2</v>
      </c>
      <c r="E493" s="8">
        <v>5426</v>
      </c>
      <c r="F493" s="2">
        <v>610</v>
      </c>
      <c r="G493" s="11">
        <v>505650</v>
      </c>
      <c r="H493" s="11">
        <v>505650</v>
      </c>
      <c r="I493" s="11">
        <f>H493/G493*100</f>
        <v>100</v>
      </c>
    </row>
    <row r="494" spans="2:9" s="40" customFormat="1" ht="93.6">
      <c r="B494" s="6" t="s">
        <v>87</v>
      </c>
      <c r="C494" s="27">
        <v>13</v>
      </c>
      <c r="D494" s="7">
        <v>2</v>
      </c>
      <c r="E494" s="8">
        <v>5427</v>
      </c>
      <c r="F494" s="2"/>
      <c r="G494" s="11">
        <f>G495</f>
        <v>5888400</v>
      </c>
      <c r="H494" s="11">
        <f>H495</f>
        <v>5876324.0499999998</v>
      </c>
      <c r="I494" s="11">
        <f t="shared" ref="I494:I557" si="22">H494/G494*100</f>
        <v>99.794919672576583</v>
      </c>
    </row>
    <row r="495" spans="2:9" s="40" customFormat="1" ht="31.2">
      <c r="B495" s="9" t="s">
        <v>124</v>
      </c>
      <c r="C495" s="27">
        <v>13</v>
      </c>
      <c r="D495" s="7">
        <v>2</v>
      </c>
      <c r="E495" s="8">
        <v>5427</v>
      </c>
      <c r="F495" s="2">
        <v>600</v>
      </c>
      <c r="G495" s="11">
        <f>G496</f>
        <v>5888400</v>
      </c>
      <c r="H495" s="11">
        <f>H496</f>
        <v>5876324.0499999998</v>
      </c>
      <c r="I495" s="11">
        <f t="shared" si="22"/>
        <v>99.794919672576583</v>
      </c>
    </row>
    <row r="496" spans="2:9" s="40" customFormat="1" ht="15.6">
      <c r="B496" s="9" t="s">
        <v>125</v>
      </c>
      <c r="C496" s="27">
        <v>13</v>
      </c>
      <c r="D496" s="7">
        <v>2</v>
      </c>
      <c r="E496" s="8">
        <v>5427</v>
      </c>
      <c r="F496" s="2">
        <v>610</v>
      </c>
      <c r="G496" s="11">
        <v>5888400</v>
      </c>
      <c r="H496" s="11">
        <v>5876324.0499999998</v>
      </c>
      <c r="I496" s="11">
        <f t="shared" si="22"/>
        <v>99.794919672576583</v>
      </c>
    </row>
    <row r="497" spans="2:9" s="40" customFormat="1" ht="46.8">
      <c r="B497" s="6" t="s">
        <v>279</v>
      </c>
      <c r="C497" s="27">
        <v>13</v>
      </c>
      <c r="D497" s="7">
        <v>5</v>
      </c>
      <c r="E497" s="8">
        <v>0</v>
      </c>
      <c r="F497" s="2"/>
      <c r="G497" s="11">
        <f>G498+G509+G504+G501</f>
        <v>1856700</v>
      </c>
      <c r="H497" s="11">
        <f>H498+H509+H504+H501</f>
        <v>1459837.81</v>
      </c>
      <c r="I497" s="11">
        <f t="shared" si="22"/>
        <v>78.625400441643777</v>
      </c>
    </row>
    <row r="498" spans="2:9" s="40" customFormat="1" ht="62.4">
      <c r="B498" s="6" t="s">
        <v>280</v>
      </c>
      <c r="C498" s="27">
        <v>13</v>
      </c>
      <c r="D498" s="7">
        <v>5</v>
      </c>
      <c r="E498" s="8">
        <v>2117</v>
      </c>
      <c r="F498" s="2"/>
      <c r="G498" s="11">
        <f>G499</f>
        <v>95500</v>
      </c>
      <c r="H498" s="11">
        <f>H499</f>
        <v>90499.99</v>
      </c>
      <c r="I498" s="11">
        <f t="shared" si="22"/>
        <v>94.764387434554976</v>
      </c>
    </row>
    <row r="499" spans="2:9" s="40" customFormat="1" ht="15.6">
      <c r="B499" s="9" t="s">
        <v>129</v>
      </c>
      <c r="C499" s="27">
        <v>13</v>
      </c>
      <c r="D499" s="7">
        <v>5</v>
      </c>
      <c r="E499" s="8">
        <v>2117</v>
      </c>
      <c r="F499" s="2">
        <v>200</v>
      </c>
      <c r="G499" s="11">
        <f>G500</f>
        <v>95500</v>
      </c>
      <c r="H499" s="11">
        <f>H500</f>
        <v>90499.99</v>
      </c>
      <c r="I499" s="11">
        <f t="shared" si="22"/>
        <v>94.764387434554976</v>
      </c>
    </row>
    <row r="500" spans="2:9" s="40" customFormat="1" ht="31.2">
      <c r="B500" s="9" t="s">
        <v>130</v>
      </c>
      <c r="C500" s="27">
        <v>13</v>
      </c>
      <c r="D500" s="7">
        <v>5</v>
      </c>
      <c r="E500" s="8">
        <v>2117</v>
      </c>
      <c r="F500" s="2">
        <v>240</v>
      </c>
      <c r="G500" s="11">
        <v>95500</v>
      </c>
      <c r="H500" s="11">
        <v>90499.99</v>
      </c>
      <c r="I500" s="11">
        <f t="shared" si="22"/>
        <v>94.764387434554976</v>
      </c>
    </row>
    <row r="501" spans="2:9" s="40" customFormat="1" ht="119.4" customHeight="1">
      <c r="B501" s="9" t="s">
        <v>180</v>
      </c>
      <c r="C501" s="27">
        <v>13</v>
      </c>
      <c r="D501" s="7">
        <v>5</v>
      </c>
      <c r="E501" s="8">
        <v>5064</v>
      </c>
      <c r="F501" s="2"/>
      <c r="G501" s="11">
        <f>G502</f>
        <v>42500</v>
      </c>
      <c r="H501" s="11">
        <f>H502</f>
        <v>42500</v>
      </c>
      <c r="I501" s="11">
        <f t="shared" si="22"/>
        <v>100</v>
      </c>
    </row>
    <row r="502" spans="2:9" s="40" customFormat="1" ht="15.6">
      <c r="B502" s="9" t="s">
        <v>55</v>
      </c>
      <c r="C502" s="27">
        <v>13</v>
      </c>
      <c r="D502" s="7">
        <v>5</v>
      </c>
      <c r="E502" s="8">
        <v>5064</v>
      </c>
      <c r="F502" s="2">
        <v>800</v>
      </c>
      <c r="G502" s="11">
        <f>G503</f>
        <v>42500</v>
      </c>
      <c r="H502" s="11">
        <f>H503</f>
        <v>42500</v>
      </c>
      <c r="I502" s="11">
        <f t="shared" si="22"/>
        <v>100</v>
      </c>
    </row>
    <row r="503" spans="2:9" s="40" customFormat="1" ht="31.2">
      <c r="B503" s="9" t="s">
        <v>257</v>
      </c>
      <c r="C503" s="27">
        <v>13</v>
      </c>
      <c r="D503" s="7">
        <v>5</v>
      </c>
      <c r="E503" s="8">
        <v>5064</v>
      </c>
      <c r="F503" s="2">
        <v>810</v>
      </c>
      <c r="G503" s="11">
        <v>42500</v>
      </c>
      <c r="H503" s="11">
        <v>42500</v>
      </c>
      <c r="I503" s="11">
        <f t="shared" si="22"/>
        <v>100</v>
      </c>
    </row>
    <row r="504" spans="2:9" s="40" customFormat="1" ht="78">
      <c r="B504" s="9" t="s">
        <v>281</v>
      </c>
      <c r="C504" s="27">
        <v>13</v>
      </c>
      <c r="D504" s="7">
        <v>5</v>
      </c>
      <c r="E504" s="8">
        <v>5428</v>
      </c>
      <c r="F504" s="1"/>
      <c r="G504" s="11">
        <f>G505+G507</f>
        <v>1653200</v>
      </c>
      <c r="H504" s="11">
        <f>H505+H507</f>
        <v>1276180.95</v>
      </c>
      <c r="I504" s="11">
        <f t="shared" si="22"/>
        <v>77.194589281393661</v>
      </c>
    </row>
    <row r="505" spans="2:9" s="40" customFormat="1" ht="15.6">
      <c r="B505" s="9" t="s">
        <v>129</v>
      </c>
      <c r="C505" s="27">
        <v>13</v>
      </c>
      <c r="D505" s="7">
        <v>5</v>
      </c>
      <c r="E505" s="8">
        <v>5428</v>
      </c>
      <c r="F505" s="1">
        <v>200</v>
      </c>
      <c r="G505" s="11">
        <f>G506</f>
        <v>666100</v>
      </c>
      <c r="H505" s="11">
        <f>H506</f>
        <v>571100</v>
      </c>
      <c r="I505" s="11">
        <f t="shared" si="22"/>
        <v>85.737877195616278</v>
      </c>
    </row>
    <row r="506" spans="2:9" s="40" customFormat="1" ht="31.2">
      <c r="B506" s="9" t="s">
        <v>130</v>
      </c>
      <c r="C506" s="27">
        <v>13</v>
      </c>
      <c r="D506" s="7">
        <v>5</v>
      </c>
      <c r="E506" s="8">
        <v>5428</v>
      </c>
      <c r="F506" s="1">
        <v>240</v>
      </c>
      <c r="G506" s="11">
        <v>666100</v>
      </c>
      <c r="H506" s="11">
        <v>571100</v>
      </c>
      <c r="I506" s="11">
        <f t="shared" si="22"/>
        <v>85.737877195616278</v>
      </c>
    </row>
    <row r="507" spans="2:9" s="40" customFormat="1" ht="15.6">
      <c r="B507" s="9" t="s">
        <v>55</v>
      </c>
      <c r="C507" s="27">
        <v>13</v>
      </c>
      <c r="D507" s="7">
        <v>5</v>
      </c>
      <c r="E507" s="8">
        <v>5428</v>
      </c>
      <c r="F507" s="1">
        <v>800</v>
      </c>
      <c r="G507" s="11">
        <f>G508</f>
        <v>987100</v>
      </c>
      <c r="H507" s="11">
        <f>H508</f>
        <v>705080.95</v>
      </c>
      <c r="I507" s="11">
        <f t="shared" si="22"/>
        <v>71.42953601458818</v>
      </c>
    </row>
    <row r="508" spans="2:9" s="40" customFormat="1" ht="31.2">
      <c r="B508" s="9" t="s">
        <v>257</v>
      </c>
      <c r="C508" s="27">
        <v>13</v>
      </c>
      <c r="D508" s="7">
        <v>5</v>
      </c>
      <c r="E508" s="8">
        <v>5428</v>
      </c>
      <c r="F508" s="1">
        <v>810</v>
      </c>
      <c r="G508" s="11">
        <v>987100</v>
      </c>
      <c r="H508" s="11">
        <v>705080.95</v>
      </c>
      <c r="I508" s="11">
        <f t="shared" si="22"/>
        <v>71.42953601458818</v>
      </c>
    </row>
    <row r="509" spans="2:9" s="40" customFormat="1" ht="62.4">
      <c r="B509" s="6" t="s">
        <v>79</v>
      </c>
      <c r="C509" s="27">
        <v>13</v>
      </c>
      <c r="D509" s="7">
        <v>5</v>
      </c>
      <c r="E509" s="8">
        <v>7804</v>
      </c>
      <c r="F509" s="2"/>
      <c r="G509" s="11">
        <f>G510</f>
        <v>65500</v>
      </c>
      <c r="H509" s="11">
        <f>H510</f>
        <v>50656.87</v>
      </c>
      <c r="I509" s="11">
        <f t="shared" si="22"/>
        <v>77.338732824427481</v>
      </c>
    </row>
    <row r="510" spans="2:9" s="40" customFormat="1" ht="15.6">
      <c r="B510" s="9" t="s">
        <v>55</v>
      </c>
      <c r="C510" s="27">
        <v>13</v>
      </c>
      <c r="D510" s="7">
        <v>5</v>
      </c>
      <c r="E510" s="8">
        <v>7804</v>
      </c>
      <c r="F510" s="2">
        <v>800</v>
      </c>
      <c r="G510" s="11">
        <f>G511</f>
        <v>65500</v>
      </c>
      <c r="H510" s="11">
        <f>H511</f>
        <v>50656.87</v>
      </c>
      <c r="I510" s="11">
        <f t="shared" si="22"/>
        <v>77.338732824427481</v>
      </c>
    </row>
    <row r="511" spans="2:9" s="40" customFormat="1" ht="31.2">
      <c r="B511" s="9" t="s">
        <v>257</v>
      </c>
      <c r="C511" s="27">
        <v>13</v>
      </c>
      <c r="D511" s="7">
        <v>5</v>
      </c>
      <c r="E511" s="8">
        <v>7804</v>
      </c>
      <c r="F511" s="1">
        <v>810</v>
      </c>
      <c r="G511" s="11">
        <v>65500</v>
      </c>
      <c r="H511" s="11">
        <v>50656.87</v>
      </c>
      <c r="I511" s="11">
        <f t="shared" si="22"/>
        <v>77.338732824427481</v>
      </c>
    </row>
    <row r="512" spans="2:9" s="40" customFormat="1" ht="31.2">
      <c r="B512" s="6" t="s">
        <v>80</v>
      </c>
      <c r="C512" s="27">
        <v>14</v>
      </c>
      <c r="D512" s="7">
        <v>0</v>
      </c>
      <c r="E512" s="8">
        <v>0</v>
      </c>
      <c r="F512" s="2"/>
      <c r="G512" s="11">
        <f>G513+G517</f>
        <v>6250679</v>
      </c>
      <c r="H512" s="11">
        <f>H513+H517</f>
        <v>5745340.1099999994</v>
      </c>
      <c r="I512" s="11">
        <f t="shared" si="22"/>
        <v>91.915456064853103</v>
      </c>
    </row>
    <row r="513" spans="2:9" s="40" customFormat="1" ht="62.4">
      <c r="B513" s="6" t="s">
        <v>273</v>
      </c>
      <c r="C513" s="27">
        <v>14</v>
      </c>
      <c r="D513" s="7">
        <v>1</v>
      </c>
      <c r="E513" s="8">
        <v>0</v>
      </c>
      <c r="F513" s="2"/>
      <c r="G513" s="11">
        <f t="shared" ref="G513:H515" si="23">G514</f>
        <v>3645679</v>
      </c>
      <c r="H513" s="11">
        <f t="shared" si="23"/>
        <v>3240120.11</v>
      </c>
      <c r="I513" s="11">
        <f t="shared" si="22"/>
        <v>88.87562810658865</v>
      </c>
    </row>
    <row r="514" spans="2:9" s="40" customFormat="1" ht="62.4">
      <c r="B514" s="6" t="s">
        <v>274</v>
      </c>
      <c r="C514" s="27">
        <v>14</v>
      </c>
      <c r="D514" s="7">
        <v>1</v>
      </c>
      <c r="E514" s="8">
        <v>2118</v>
      </c>
      <c r="F514" s="2"/>
      <c r="G514" s="11">
        <f t="shared" si="23"/>
        <v>3645679</v>
      </c>
      <c r="H514" s="11">
        <f t="shared" si="23"/>
        <v>3240120.11</v>
      </c>
      <c r="I514" s="11">
        <f t="shared" si="22"/>
        <v>88.87562810658865</v>
      </c>
    </row>
    <row r="515" spans="2:9" s="40" customFormat="1" ht="15.6">
      <c r="B515" s="9" t="s">
        <v>129</v>
      </c>
      <c r="C515" s="27">
        <v>14</v>
      </c>
      <c r="D515" s="7">
        <v>1</v>
      </c>
      <c r="E515" s="8">
        <v>2118</v>
      </c>
      <c r="F515" s="2">
        <v>200</v>
      </c>
      <c r="G515" s="11">
        <f t="shared" si="23"/>
        <v>3645679</v>
      </c>
      <c r="H515" s="11">
        <f t="shared" si="23"/>
        <v>3240120.11</v>
      </c>
      <c r="I515" s="11">
        <f t="shared" si="22"/>
        <v>88.87562810658865</v>
      </c>
    </row>
    <row r="516" spans="2:9" s="40" customFormat="1" ht="31.2">
      <c r="B516" s="9" t="s">
        <v>130</v>
      </c>
      <c r="C516" s="27">
        <v>14</v>
      </c>
      <c r="D516" s="7">
        <v>1</v>
      </c>
      <c r="E516" s="8">
        <v>2118</v>
      </c>
      <c r="F516" s="2">
        <v>240</v>
      </c>
      <c r="G516" s="11">
        <v>3645679</v>
      </c>
      <c r="H516" s="11">
        <v>3240120.11</v>
      </c>
      <c r="I516" s="11">
        <f t="shared" si="22"/>
        <v>88.87562810658865</v>
      </c>
    </row>
    <row r="517" spans="2:9" s="40" customFormat="1" ht="46.8">
      <c r="B517" s="6" t="s">
        <v>275</v>
      </c>
      <c r="C517" s="27">
        <v>14</v>
      </c>
      <c r="D517" s="7">
        <v>2</v>
      </c>
      <c r="E517" s="8">
        <v>0</v>
      </c>
      <c r="F517" s="2"/>
      <c r="G517" s="11">
        <f t="shared" ref="G517:H519" si="24">G518</f>
        <v>2605000</v>
      </c>
      <c r="H517" s="11">
        <f t="shared" si="24"/>
        <v>2505220</v>
      </c>
      <c r="I517" s="11">
        <f t="shared" si="22"/>
        <v>96.169673704414578</v>
      </c>
    </row>
    <row r="518" spans="2:9" s="40" customFormat="1" ht="62.4">
      <c r="B518" s="6" t="s">
        <v>276</v>
      </c>
      <c r="C518" s="27">
        <v>14</v>
      </c>
      <c r="D518" s="7">
        <v>2</v>
      </c>
      <c r="E518" s="8">
        <v>2118</v>
      </c>
      <c r="F518" s="2"/>
      <c r="G518" s="11">
        <f t="shared" si="24"/>
        <v>2605000</v>
      </c>
      <c r="H518" s="11">
        <f t="shared" si="24"/>
        <v>2505220</v>
      </c>
      <c r="I518" s="11">
        <f t="shared" si="22"/>
        <v>96.169673704414578</v>
      </c>
    </row>
    <row r="519" spans="2:9" s="40" customFormat="1" ht="15.6">
      <c r="B519" s="9" t="s">
        <v>129</v>
      </c>
      <c r="C519" s="27">
        <v>14</v>
      </c>
      <c r="D519" s="7">
        <v>2</v>
      </c>
      <c r="E519" s="8">
        <v>2118</v>
      </c>
      <c r="F519" s="2">
        <v>200</v>
      </c>
      <c r="G519" s="11">
        <f t="shared" si="24"/>
        <v>2605000</v>
      </c>
      <c r="H519" s="11">
        <f t="shared" si="24"/>
        <v>2505220</v>
      </c>
      <c r="I519" s="11">
        <f t="shared" si="22"/>
        <v>96.169673704414578</v>
      </c>
    </row>
    <row r="520" spans="2:9" s="40" customFormat="1" ht="31.2">
      <c r="B520" s="9" t="s">
        <v>130</v>
      </c>
      <c r="C520" s="27">
        <v>14</v>
      </c>
      <c r="D520" s="7">
        <v>2</v>
      </c>
      <c r="E520" s="8">
        <v>2118</v>
      </c>
      <c r="F520" s="2">
        <v>240</v>
      </c>
      <c r="G520" s="11">
        <v>2605000</v>
      </c>
      <c r="H520" s="11">
        <v>2505220</v>
      </c>
      <c r="I520" s="11">
        <f t="shared" si="22"/>
        <v>96.169673704414578</v>
      </c>
    </row>
    <row r="521" spans="2:9" s="40" customFormat="1" ht="31.2">
      <c r="B521" s="6" t="s">
        <v>277</v>
      </c>
      <c r="C521" s="27">
        <v>15</v>
      </c>
      <c r="D521" s="7">
        <v>0</v>
      </c>
      <c r="E521" s="8">
        <v>0</v>
      </c>
      <c r="F521" s="2"/>
      <c r="G521" s="11">
        <f>G522+G529</f>
        <v>205038609.70999998</v>
      </c>
      <c r="H521" s="11">
        <f>H522+H529</f>
        <v>204699202.70999998</v>
      </c>
      <c r="I521" s="11">
        <f t="shared" si="22"/>
        <v>99.834466786289639</v>
      </c>
    </row>
    <row r="522" spans="2:9" s="40" customFormat="1" ht="46.8">
      <c r="B522" s="6" t="s">
        <v>278</v>
      </c>
      <c r="C522" s="27">
        <v>15</v>
      </c>
      <c r="D522" s="7">
        <v>2</v>
      </c>
      <c r="E522" s="8">
        <v>0</v>
      </c>
      <c r="F522" s="2"/>
      <c r="G522" s="11">
        <f>G526+G523</f>
        <v>85086600</v>
      </c>
      <c r="H522" s="11">
        <f>H526+H523</f>
        <v>85086600</v>
      </c>
      <c r="I522" s="11">
        <f t="shared" si="22"/>
        <v>100</v>
      </c>
    </row>
    <row r="523" spans="2:9" s="40" customFormat="1" ht="70.2" customHeight="1">
      <c r="B523" s="6" t="s">
        <v>0</v>
      </c>
      <c r="C523" s="27">
        <v>15</v>
      </c>
      <c r="D523" s="7">
        <v>2</v>
      </c>
      <c r="E523" s="8">
        <v>2127</v>
      </c>
      <c r="F523" s="2"/>
      <c r="G523" s="11">
        <f>G524</f>
        <v>6370000</v>
      </c>
      <c r="H523" s="11">
        <f>H524</f>
        <v>6370000</v>
      </c>
      <c r="I523" s="11">
        <f t="shared" si="22"/>
        <v>100</v>
      </c>
    </row>
    <row r="524" spans="2:9" s="40" customFormat="1" ht="15.6">
      <c r="B524" s="9" t="s">
        <v>129</v>
      </c>
      <c r="C524" s="27">
        <v>15</v>
      </c>
      <c r="D524" s="7">
        <v>2</v>
      </c>
      <c r="E524" s="8">
        <v>2127</v>
      </c>
      <c r="F524" s="2">
        <v>200</v>
      </c>
      <c r="G524" s="11">
        <f>G525</f>
        <v>6370000</v>
      </c>
      <c r="H524" s="11">
        <f>H525</f>
        <v>6370000</v>
      </c>
      <c r="I524" s="11">
        <f t="shared" si="22"/>
        <v>100</v>
      </c>
    </row>
    <row r="525" spans="2:9" s="40" customFormat="1" ht="31.2">
      <c r="B525" s="9" t="s">
        <v>130</v>
      </c>
      <c r="C525" s="27">
        <v>15</v>
      </c>
      <c r="D525" s="7">
        <v>2</v>
      </c>
      <c r="E525" s="8">
        <v>2127</v>
      </c>
      <c r="F525" s="2">
        <v>240</v>
      </c>
      <c r="G525" s="11">
        <v>6370000</v>
      </c>
      <c r="H525" s="11">
        <v>6370000</v>
      </c>
      <c r="I525" s="11">
        <f t="shared" si="22"/>
        <v>100</v>
      </c>
    </row>
    <row r="526" spans="2:9" s="40" customFormat="1" ht="62.4">
      <c r="B526" s="6" t="s">
        <v>12</v>
      </c>
      <c r="C526" s="27">
        <v>15</v>
      </c>
      <c r="D526" s="7">
        <v>2</v>
      </c>
      <c r="E526" s="8">
        <v>7805</v>
      </c>
      <c r="F526" s="2"/>
      <c r="G526" s="11">
        <f>G527</f>
        <v>78716600</v>
      </c>
      <c r="H526" s="11">
        <f>H527</f>
        <v>78716600</v>
      </c>
      <c r="I526" s="11">
        <f t="shared" si="22"/>
        <v>100</v>
      </c>
    </row>
    <row r="527" spans="2:9" s="40" customFormat="1" ht="15.6">
      <c r="B527" s="9" t="s">
        <v>55</v>
      </c>
      <c r="C527" s="27">
        <v>15</v>
      </c>
      <c r="D527" s="7">
        <v>2</v>
      </c>
      <c r="E527" s="8">
        <v>7805</v>
      </c>
      <c r="F527" s="2">
        <v>800</v>
      </c>
      <c r="G527" s="11">
        <f>G528</f>
        <v>78716600</v>
      </c>
      <c r="H527" s="11">
        <f>H528</f>
        <v>78716600</v>
      </c>
      <c r="I527" s="11">
        <f t="shared" si="22"/>
        <v>100</v>
      </c>
    </row>
    <row r="528" spans="2:9" s="40" customFormat="1" ht="31.2">
      <c r="B528" s="9" t="s">
        <v>257</v>
      </c>
      <c r="C528" s="27">
        <v>15</v>
      </c>
      <c r="D528" s="7">
        <v>2</v>
      </c>
      <c r="E528" s="8">
        <v>7805</v>
      </c>
      <c r="F528" s="1">
        <v>810</v>
      </c>
      <c r="G528" s="11">
        <v>78716600</v>
      </c>
      <c r="H528" s="11">
        <v>78716600</v>
      </c>
      <c r="I528" s="11">
        <f t="shared" si="22"/>
        <v>100</v>
      </c>
    </row>
    <row r="529" spans="2:9" s="40" customFormat="1" ht="46.8">
      <c r="B529" s="6" t="s">
        <v>13</v>
      </c>
      <c r="C529" s="27">
        <v>15</v>
      </c>
      <c r="D529" s="7">
        <v>3</v>
      </c>
      <c r="E529" s="8">
        <v>0</v>
      </c>
      <c r="F529" s="2"/>
      <c r="G529" s="11">
        <f>G530+G533+G536+G539</f>
        <v>119952009.70999999</v>
      </c>
      <c r="H529" s="11">
        <f>H530+H533+H536+H539</f>
        <v>119612602.70999999</v>
      </c>
      <c r="I529" s="11">
        <f t="shared" si="22"/>
        <v>99.717047675299014</v>
      </c>
    </row>
    <row r="530" spans="2:9" s="40" customFormat="1" ht="62.4">
      <c r="B530" s="6" t="s">
        <v>14</v>
      </c>
      <c r="C530" s="27">
        <v>15</v>
      </c>
      <c r="D530" s="7">
        <v>3</v>
      </c>
      <c r="E530" s="8">
        <v>2119</v>
      </c>
      <c r="F530" s="2"/>
      <c r="G530" s="11">
        <f>G531</f>
        <v>21397263.039999999</v>
      </c>
      <c r="H530" s="11">
        <f>H531</f>
        <v>21397260.800000001</v>
      </c>
      <c r="I530" s="11">
        <f t="shared" si="22"/>
        <v>99.999989531371398</v>
      </c>
    </row>
    <row r="531" spans="2:9" s="40" customFormat="1" ht="15.6">
      <c r="B531" s="9" t="s">
        <v>129</v>
      </c>
      <c r="C531" s="27">
        <v>15</v>
      </c>
      <c r="D531" s="7">
        <v>3</v>
      </c>
      <c r="E531" s="8">
        <v>2119</v>
      </c>
      <c r="F531" s="2">
        <v>200</v>
      </c>
      <c r="G531" s="11">
        <f>G532</f>
        <v>21397263.039999999</v>
      </c>
      <c r="H531" s="11">
        <f>H532</f>
        <v>21397260.800000001</v>
      </c>
      <c r="I531" s="11">
        <f t="shared" si="22"/>
        <v>99.999989531371398</v>
      </c>
    </row>
    <row r="532" spans="2:9" s="40" customFormat="1" ht="31.2">
      <c r="B532" s="9" t="s">
        <v>130</v>
      </c>
      <c r="C532" s="27">
        <v>15</v>
      </c>
      <c r="D532" s="7">
        <v>3</v>
      </c>
      <c r="E532" s="8">
        <v>2119</v>
      </c>
      <c r="F532" s="2">
        <v>240</v>
      </c>
      <c r="G532" s="11">
        <v>21397263.039999999</v>
      </c>
      <c r="H532" s="11">
        <v>21397260.800000001</v>
      </c>
      <c r="I532" s="11">
        <f t="shared" si="22"/>
        <v>99.999989531371398</v>
      </c>
    </row>
    <row r="533" spans="2:9" s="40" customFormat="1" ht="46.8">
      <c r="B533" s="6" t="s">
        <v>15</v>
      </c>
      <c r="C533" s="27">
        <v>15</v>
      </c>
      <c r="D533" s="7">
        <v>3</v>
      </c>
      <c r="E533" s="8">
        <v>2127</v>
      </c>
      <c r="F533" s="2"/>
      <c r="G533" s="11">
        <f>G534</f>
        <v>4624872</v>
      </c>
      <c r="H533" s="11">
        <f>H534</f>
        <v>4285467.24</v>
      </c>
      <c r="I533" s="11">
        <f t="shared" si="22"/>
        <v>92.661315599653364</v>
      </c>
    </row>
    <row r="534" spans="2:9" s="40" customFormat="1" ht="15.6">
      <c r="B534" s="9" t="s">
        <v>129</v>
      </c>
      <c r="C534" s="27">
        <v>15</v>
      </c>
      <c r="D534" s="7">
        <v>3</v>
      </c>
      <c r="E534" s="8">
        <v>2127</v>
      </c>
      <c r="F534" s="2">
        <v>200</v>
      </c>
      <c r="G534" s="11">
        <f>G535</f>
        <v>4624872</v>
      </c>
      <c r="H534" s="11">
        <f>H535</f>
        <v>4285467.24</v>
      </c>
      <c r="I534" s="11">
        <f t="shared" si="22"/>
        <v>92.661315599653364</v>
      </c>
    </row>
    <row r="535" spans="2:9" s="40" customFormat="1" ht="31.2">
      <c r="B535" s="9" t="s">
        <v>130</v>
      </c>
      <c r="C535" s="27">
        <v>15</v>
      </c>
      <c r="D535" s="7">
        <v>3</v>
      </c>
      <c r="E535" s="8">
        <v>2127</v>
      </c>
      <c r="F535" s="2">
        <v>240</v>
      </c>
      <c r="G535" s="11">
        <v>4624872</v>
      </c>
      <c r="H535" s="11">
        <v>4285467.24</v>
      </c>
      <c r="I535" s="11">
        <f t="shared" si="22"/>
        <v>92.661315599653364</v>
      </c>
    </row>
    <row r="536" spans="2:9" s="40" customFormat="1" ht="78">
      <c r="B536" s="6" t="s">
        <v>16</v>
      </c>
      <c r="C536" s="27">
        <v>15</v>
      </c>
      <c r="D536" s="7">
        <v>3</v>
      </c>
      <c r="E536" s="8">
        <v>5419</v>
      </c>
      <c r="F536" s="2"/>
      <c r="G536" s="11">
        <f>G537</f>
        <v>44673700</v>
      </c>
      <c r="H536" s="11">
        <f>H537</f>
        <v>44673700</v>
      </c>
      <c r="I536" s="11">
        <f t="shared" si="22"/>
        <v>100</v>
      </c>
    </row>
    <row r="537" spans="2:9" s="40" customFormat="1" ht="15.6">
      <c r="B537" s="9" t="s">
        <v>129</v>
      </c>
      <c r="C537" s="27">
        <v>15</v>
      </c>
      <c r="D537" s="7">
        <v>3</v>
      </c>
      <c r="E537" s="8">
        <v>5419</v>
      </c>
      <c r="F537" s="2">
        <v>200</v>
      </c>
      <c r="G537" s="11">
        <f>G538</f>
        <v>44673700</v>
      </c>
      <c r="H537" s="11">
        <f>H538</f>
        <v>44673700</v>
      </c>
      <c r="I537" s="11">
        <f t="shared" si="22"/>
        <v>100</v>
      </c>
    </row>
    <row r="538" spans="2:9" s="40" customFormat="1" ht="31.2">
      <c r="B538" s="9" t="s">
        <v>130</v>
      </c>
      <c r="C538" s="27">
        <v>15</v>
      </c>
      <c r="D538" s="7">
        <v>3</v>
      </c>
      <c r="E538" s="8">
        <v>5419</v>
      </c>
      <c r="F538" s="2">
        <v>240</v>
      </c>
      <c r="G538" s="11">
        <v>44673700</v>
      </c>
      <c r="H538" s="11">
        <v>44673700</v>
      </c>
      <c r="I538" s="11">
        <f t="shared" si="22"/>
        <v>100</v>
      </c>
    </row>
    <row r="539" spans="2:9" s="40" customFormat="1" ht="62.4">
      <c r="B539" s="6" t="s">
        <v>17</v>
      </c>
      <c r="C539" s="27">
        <v>15</v>
      </c>
      <c r="D539" s="7">
        <v>3</v>
      </c>
      <c r="E539" s="8">
        <v>7805</v>
      </c>
      <c r="F539" s="2"/>
      <c r="G539" s="11">
        <f>G540</f>
        <v>49256174.670000002</v>
      </c>
      <c r="H539" s="11">
        <f>H540</f>
        <v>49256174.670000002</v>
      </c>
      <c r="I539" s="11">
        <f t="shared" si="22"/>
        <v>100</v>
      </c>
    </row>
    <row r="540" spans="2:9" s="40" customFormat="1" ht="15.6">
      <c r="B540" s="9" t="s">
        <v>55</v>
      </c>
      <c r="C540" s="27">
        <v>15</v>
      </c>
      <c r="D540" s="7">
        <v>3</v>
      </c>
      <c r="E540" s="8">
        <v>7805</v>
      </c>
      <c r="F540" s="2">
        <v>800</v>
      </c>
      <c r="G540" s="11">
        <f>G541</f>
        <v>49256174.670000002</v>
      </c>
      <c r="H540" s="11">
        <f>H541</f>
        <v>49256174.670000002</v>
      </c>
      <c r="I540" s="11">
        <f t="shared" si="22"/>
        <v>100</v>
      </c>
    </row>
    <row r="541" spans="2:9" s="40" customFormat="1" ht="31.2">
      <c r="B541" s="9" t="s">
        <v>257</v>
      </c>
      <c r="C541" s="27">
        <v>15</v>
      </c>
      <c r="D541" s="7">
        <v>3</v>
      </c>
      <c r="E541" s="8">
        <v>7805</v>
      </c>
      <c r="F541" s="1">
        <v>810</v>
      </c>
      <c r="G541" s="11">
        <v>49256174.670000002</v>
      </c>
      <c r="H541" s="11">
        <v>49256174.670000002</v>
      </c>
      <c r="I541" s="11">
        <f t="shared" si="22"/>
        <v>100</v>
      </c>
    </row>
    <row r="542" spans="2:9" s="40" customFormat="1" ht="31.2" hidden="1">
      <c r="B542" s="6" t="s">
        <v>18</v>
      </c>
      <c r="C542" s="27">
        <v>16</v>
      </c>
      <c r="D542" s="7">
        <v>0</v>
      </c>
      <c r="E542" s="8">
        <v>0</v>
      </c>
      <c r="F542" s="2"/>
      <c r="G542" s="11">
        <f t="shared" ref="G542:H545" si="25">G543</f>
        <v>0</v>
      </c>
      <c r="H542" s="11">
        <f t="shared" si="25"/>
        <v>0</v>
      </c>
      <c r="I542" s="11" t="e">
        <f t="shared" si="22"/>
        <v>#DIV/0!</v>
      </c>
    </row>
    <row r="543" spans="2:9" s="40" customFormat="1" ht="46.8" hidden="1">
      <c r="B543" s="6" t="s">
        <v>25</v>
      </c>
      <c r="C543" s="27">
        <v>16</v>
      </c>
      <c r="D543" s="7">
        <v>2</v>
      </c>
      <c r="E543" s="8">
        <v>0</v>
      </c>
      <c r="F543" s="2"/>
      <c r="G543" s="11">
        <f t="shared" si="25"/>
        <v>0</v>
      </c>
      <c r="H543" s="11">
        <f t="shared" si="25"/>
        <v>0</v>
      </c>
      <c r="I543" s="11" t="e">
        <f t="shared" si="22"/>
        <v>#DIV/0!</v>
      </c>
    </row>
    <row r="544" spans="2:9" s="40" customFormat="1" ht="62.4" hidden="1">
      <c r="B544" s="6" t="s">
        <v>26</v>
      </c>
      <c r="C544" s="27">
        <v>16</v>
      </c>
      <c r="D544" s="7">
        <v>2</v>
      </c>
      <c r="E544" s="8">
        <v>2841</v>
      </c>
      <c r="F544" s="2"/>
      <c r="G544" s="11">
        <f t="shared" si="25"/>
        <v>0</v>
      </c>
      <c r="H544" s="11">
        <f t="shared" si="25"/>
        <v>0</v>
      </c>
      <c r="I544" s="11" t="e">
        <f t="shared" si="22"/>
        <v>#DIV/0!</v>
      </c>
    </row>
    <row r="545" spans="2:9" s="40" customFormat="1" ht="15.6" hidden="1">
      <c r="B545" s="9" t="s">
        <v>55</v>
      </c>
      <c r="C545" s="27">
        <v>16</v>
      </c>
      <c r="D545" s="7">
        <v>2</v>
      </c>
      <c r="E545" s="8">
        <v>2841</v>
      </c>
      <c r="F545" s="2">
        <v>800</v>
      </c>
      <c r="G545" s="11">
        <f t="shared" si="25"/>
        <v>0</v>
      </c>
      <c r="H545" s="11">
        <f t="shared" si="25"/>
        <v>0</v>
      </c>
      <c r="I545" s="11" t="e">
        <f t="shared" si="22"/>
        <v>#DIV/0!</v>
      </c>
    </row>
    <row r="546" spans="2:9" s="40" customFormat="1" ht="46.8" hidden="1">
      <c r="B546" s="9" t="s">
        <v>27</v>
      </c>
      <c r="C546" s="27">
        <v>16</v>
      </c>
      <c r="D546" s="7">
        <v>2</v>
      </c>
      <c r="E546" s="8">
        <v>2841</v>
      </c>
      <c r="F546" s="2">
        <v>840</v>
      </c>
      <c r="G546" s="11"/>
      <c r="H546" s="11"/>
      <c r="I546" s="11" t="e">
        <f t="shared" si="22"/>
        <v>#DIV/0!</v>
      </c>
    </row>
    <row r="547" spans="2:9" s="40" customFormat="1" ht="31.2">
      <c r="B547" s="6" t="s">
        <v>28</v>
      </c>
      <c r="C547" s="27">
        <v>17</v>
      </c>
      <c r="D547" s="7">
        <v>0</v>
      </c>
      <c r="E547" s="8">
        <v>0</v>
      </c>
      <c r="F547" s="2"/>
      <c r="G547" s="11">
        <f>G548+G555</f>
        <v>23230200</v>
      </c>
      <c r="H547" s="11">
        <f>H548+H555</f>
        <v>22643965.989999998</v>
      </c>
      <c r="I547" s="11">
        <f t="shared" si="22"/>
        <v>97.476414279687646</v>
      </c>
    </row>
    <row r="548" spans="2:9" s="40" customFormat="1" ht="78">
      <c r="B548" s="6" t="s">
        <v>208</v>
      </c>
      <c r="C548" s="27">
        <v>17</v>
      </c>
      <c r="D548" s="7">
        <v>1</v>
      </c>
      <c r="E548" s="8">
        <v>0</v>
      </c>
      <c r="F548" s="2"/>
      <c r="G548" s="11">
        <f>G549+G552</f>
        <v>1377200</v>
      </c>
      <c r="H548" s="11">
        <f>H549+H552</f>
        <v>1377200</v>
      </c>
      <c r="I548" s="11">
        <f t="shared" si="22"/>
        <v>100</v>
      </c>
    </row>
    <row r="549" spans="2:9" s="40" customFormat="1" ht="93.6">
      <c r="B549" s="6" t="s">
        <v>209</v>
      </c>
      <c r="C549" s="27">
        <v>17</v>
      </c>
      <c r="D549" s="7">
        <v>1</v>
      </c>
      <c r="E549" s="8">
        <v>2120</v>
      </c>
      <c r="F549" s="2"/>
      <c r="G549" s="11">
        <f>G550</f>
        <v>34100</v>
      </c>
      <c r="H549" s="11">
        <f>H550</f>
        <v>34100</v>
      </c>
      <c r="I549" s="11">
        <f t="shared" si="22"/>
        <v>100</v>
      </c>
    </row>
    <row r="550" spans="2:9" s="40" customFormat="1" ht="15.6">
      <c r="B550" s="9" t="s">
        <v>129</v>
      </c>
      <c r="C550" s="27">
        <v>17</v>
      </c>
      <c r="D550" s="7">
        <v>1</v>
      </c>
      <c r="E550" s="8">
        <v>2120</v>
      </c>
      <c r="F550" s="2">
        <v>200</v>
      </c>
      <c r="G550" s="11">
        <f>G551</f>
        <v>34100</v>
      </c>
      <c r="H550" s="11">
        <f>H551</f>
        <v>34100</v>
      </c>
      <c r="I550" s="11">
        <f t="shared" si="22"/>
        <v>100</v>
      </c>
    </row>
    <row r="551" spans="2:9" s="40" customFormat="1" ht="31.2">
      <c r="B551" s="9" t="s">
        <v>130</v>
      </c>
      <c r="C551" s="27">
        <v>17</v>
      </c>
      <c r="D551" s="7">
        <v>1</v>
      </c>
      <c r="E551" s="8">
        <v>2120</v>
      </c>
      <c r="F551" s="2">
        <v>240</v>
      </c>
      <c r="G551" s="11">
        <v>34100</v>
      </c>
      <c r="H551" s="11">
        <v>34100</v>
      </c>
      <c r="I551" s="11">
        <f t="shared" si="22"/>
        <v>100</v>
      </c>
    </row>
    <row r="552" spans="2:9" s="40" customFormat="1" ht="93.6">
      <c r="B552" s="6" t="s">
        <v>210</v>
      </c>
      <c r="C552" s="27">
        <v>17</v>
      </c>
      <c r="D552" s="7">
        <v>1</v>
      </c>
      <c r="E552" s="8">
        <v>7901</v>
      </c>
      <c r="F552" s="2"/>
      <c r="G552" s="11">
        <f>G553</f>
        <v>1343100</v>
      </c>
      <c r="H552" s="11">
        <f>H553</f>
        <v>1343100</v>
      </c>
      <c r="I552" s="11">
        <f t="shared" si="22"/>
        <v>100</v>
      </c>
    </row>
    <row r="553" spans="2:9" s="40" customFormat="1" ht="31.2">
      <c r="B553" s="9" t="s">
        <v>124</v>
      </c>
      <c r="C553" s="27">
        <v>17</v>
      </c>
      <c r="D553" s="7">
        <v>1</v>
      </c>
      <c r="E553" s="8">
        <v>7901</v>
      </c>
      <c r="F553" s="2">
        <v>600</v>
      </c>
      <c r="G553" s="11">
        <f>G554</f>
        <v>1343100</v>
      </c>
      <c r="H553" s="11">
        <f>H554</f>
        <v>1343100</v>
      </c>
      <c r="I553" s="11">
        <f t="shared" si="22"/>
        <v>100</v>
      </c>
    </row>
    <row r="554" spans="2:9" s="40" customFormat="1" ht="31.2">
      <c r="B554" s="9" t="s">
        <v>119</v>
      </c>
      <c r="C554" s="27">
        <v>17</v>
      </c>
      <c r="D554" s="7">
        <v>1</v>
      </c>
      <c r="E554" s="8">
        <v>7901</v>
      </c>
      <c r="F554" s="1">
        <v>630</v>
      </c>
      <c r="G554" s="11">
        <v>1343100</v>
      </c>
      <c r="H554" s="11">
        <v>1343100</v>
      </c>
      <c r="I554" s="11">
        <f t="shared" si="22"/>
        <v>100</v>
      </c>
    </row>
    <row r="555" spans="2:9" s="40" customFormat="1" ht="62.4">
      <c r="B555" s="6" t="s">
        <v>211</v>
      </c>
      <c r="C555" s="27">
        <v>17</v>
      </c>
      <c r="D555" s="7">
        <v>2</v>
      </c>
      <c r="E555" s="8">
        <v>0</v>
      </c>
      <c r="F555" s="2"/>
      <c r="G555" s="11">
        <f t="shared" ref="G555:H557" si="26">G556</f>
        <v>21853000</v>
      </c>
      <c r="H555" s="11">
        <f t="shared" si="26"/>
        <v>21266765.989999998</v>
      </c>
      <c r="I555" s="11">
        <f t="shared" si="22"/>
        <v>97.317375143000945</v>
      </c>
    </row>
    <row r="556" spans="2:9" s="40" customFormat="1" ht="78">
      <c r="B556" s="6" t="s">
        <v>212</v>
      </c>
      <c r="C556" s="27">
        <v>17</v>
      </c>
      <c r="D556" s="7">
        <v>2</v>
      </c>
      <c r="E556" s="8">
        <v>59</v>
      </c>
      <c r="F556" s="2"/>
      <c r="G556" s="11">
        <f t="shared" si="26"/>
        <v>21853000</v>
      </c>
      <c r="H556" s="11">
        <f t="shared" si="26"/>
        <v>21266765.989999998</v>
      </c>
      <c r="I556" s="11">
        <f t="shared" si="22"/>
        <v>97.317375143000945</v>
      </c>
    </row>
    <row r="557" spans="2:9" s="40" customFormat="1" ht="31.2">
      <c r="B557" s="9" t="s">
        <v>124</v>
      </c>
      <c r="C557" s="27">
        <v>17</v>
      </c>
      <c r="D557" s="7">
        <v>2</v>
      </c>
      <c r="E557" s="8">
        <v>59</v>
      </c>
      <c r="F557" s="2">
        <v>600</v>
      </c>
      <c r="G557" s="11">
        <f t="shared" si="26"/>
        <v>21853000</v>
      </c>
      <c r="H557" s="11">
        <f t="shared" si="26"/>
        <v>21266765.989999998</v>
      </c>
      <c r="I557" s="11">
        <f t="shared" si="22"/>
        <v>97.317375143000945</v>
      </c>
    </row>
    <row r="558" spans="2:9" s="40" customFormat="1" ht="15.6">
      <c r="B558" s="9" t="s">
        <v>126</v>
      </c>
      <c r="C558" s="27">
        <v>17</v>
      </c>
      <c r="D558" s="7">
        <v>2</v>
      </c>
      <c r="E558" s="8">
        <v>59</v>
      </c>
      <c r="F558" s="2">
        <v>620</v>
      </c>
      <c r="G558" s="11">
        <v>21853000</v>
      </c>
      <c r="H558" s="11">
        <v>21266765.989999998</v>
      </c>
      <c r="I558" s="11">
        <f t="shared" ref="I558:I624" si="27">H558/G558*100</f>
        <v>97.317375143000945</v>
      </c>
    </row>
    <row r="559" spans="2:9" s="40" customFormat="1" ht="31.2">
      <c r="B559" s="6" t="s">
        <v>142</v>
      </c>
      <c r="C559" s="27">
        <v>18</v>
      </c>
      <c r="D559" s="7">
        <v>0</v>
      </c>
      <c r="E559" s="8">
        <v>0</v>
      </c>
      <c r="F559" s="2"/>
      <c r="G559" s="11">
        <f>G560+G565+G570+G576+G579+G582+G585+G588+G573</f>
        <v>85968930.400000006</v>
      </c>
      <c r="H559" s="11">
        <f>H560+H565+H570+H576+H579+H582+H585+H588+H573</f>
        <v>81881040.689999998</v>
      </c>
      <c r="I559" s="11">
        <f t="shared" si="27"/>
        <v>95.24492198404738</v>
      </c>
    </row>
    <row r="560" spans="2:9" s="40" customFormat="1" ht="62.4">
      <c r="B560" s="6" t="s">
        <v>143</v>
      </c>
      <c r="C560" s="27">
        <v>18</v>
      </c>
      <c r="D560" s="7">
        <v>0</v>
      </c>
      <c r="E560" s="8">
        <v>2121</v>
      </c>
      <c r="F560" s="2"/>
      <c r="G560" s="11">
        <f>G561+G563</f>
        <v>4645160</v>
      </c>
      <c r="H560" s="11">
        <f>H561+H563</f>
        <v>2068160</v>
      </c>
      <c r="I560" s="11">
        <f t="shared" si="27"/>
        <v>44.522901256361457</v>
      </c>
    </row>
    <row r="561" spans="2:9" s="40" customFormat="1" ht="15.6">
      <c r="B561" s="9" t="s">
        <v>129</v>
      </c>
      <c r="C561" s="27">
        <v>18</v>
      </c>
      <c r="D561" s="7">
        <v>0</v>
      </c>
      <c r="E561" s="8">
        <v>2121</v>
      </c>
      <c r="F561" s="2">
        <v>200</v>
      </c>
      <c r="G561" s="11">
        <f>G562</f>
        <v>4643560</v>
      </c>
      <c r="H561" s="11">
        <f>H562</f>
        <v>2066560</v>
      </c>
      <c r="I561" s="11">
        <f t="shared" si="27"/>
        <v>44.503785888413198</v>
      </c>
    </row>
    <row r="562" spans="2:9" s="40" customFormat="1" ht="31.2">
      <c r="B562" s="9" t="s">
        <v>130</v>
      </c>
      <c r="C562" s="27">
        <v>18</v>
      </c>
      <c r="D562" s="7">
        <v>0</v>
      </c>
      <c r="E562" s="8">
        <v>2121</v>
      </c>
      <c r="F562" s="2">
        <v>240</v>
      </c>
      <c r="G562" s="11">
        <v>4643560</v>
      </c>
      <c r="H562" s="11">
        <v>2066560</v>
      </c>
      <c r="I562" s="11">
        <f t="shared" si="27"/>
        <v>44.503785888413198</v>
      </c>
    </row>
    <row r="563" spans="2:9" s="40" customFormat="1" ht="15.6">
      <c r="B563" s="9" t="s">
        <v>55</v>
      </c>
      <c r="C563" s="27">
        <v>18</v>
      </c>
      <c r="D563" s="7">
        <v>0</v>
      </c>
      <c r="E563" s="8">
        <v>2121</v>
      </c>
      <c r="F563" s="1">
        <v>800</v>
      </c>
      <c r="G563" s="11">
        <f>G564</f>
        <v>1600</v>
      </c>
      <c r="H563" s="11">
        <f>H564</f>
        <v>1600</v>
      </c>
      <c r="I563" s="11">
        <f t="shared" si="27"/>
        <v>100</v>
      </c>
    </row>
    <row r="564" spans="2:9" s="40" customFormat="1" ht="15.6">
      <c r="B564" s="9" t="s">
        <v>56</v>
      </c>
      <c r="C564" s="27">
        <v>18</v>
      </c>
      <c r="D564" s="7">
        <v>0</v>
      </c>
      <c r="E564" s="8">
        <v>2121</v>
      </c>
      <c r="F564" s="1">
        <v>850</v>
      </c>
      <c r="G564" s="11">
        <v>1600</v>
      </c>
      <c r="H564" s="11">
        <v>1600</v>
      </c>
      <c r="I564" s="11">
        <f t="shared" si="27"/>
        <v>100</v>
      </c>
    </row>
    <row r="565" spans="2:9" s="40" customFormat="1" ht="62.4">
      <c r="B565" s="6" t="s">
        <v>144</v>
      </c>
      <c r="C565" s="27">
        <v>18</v>
      </c>
      <c r="D565" s="7">
        <v>0</v>
      </c>
      <c r="E565" s="8">
        <v>2122</v>
      </c>
      <c r="F565" s="2"/>
      <c r="G565" s="11">
        <f>G566+G568</f>
        <v>11836990</v>
      </c>
      <c r="H565" s="11">
        <f>H566+H568</f>
        <v>10327192.030000001</v>
      </c>
      <c r="I565" s="11">
        <f t="shared" si="27"/>
        <v>87.245085363762257</v>
      </c>
    </row>
    <row r="566" spans="2:9" s="40" customFormat="1" ht="15.6">
      <c r="B566" s="9" t="s">
        <v>129</v>
      </c>
      <c r="C566" s="27">
        <v>18</v>
      </c>
      <c r="D566" s="7">
        <v>0</v>
      </c>
      <c r="E566" s="8">
        <v>2122</v>
      </c>
      <c r="F566" s="2">
        <v>200</v>
      </c>
      <c r="G566" s="11">
        <f>G567</f>
        <v>11766990</v>
      </c>
      <c r="H566" s="11">
        <f>H567</f>
        <v>10257192.030000001</v>
      </c>
      <c r="I566" s="11">
        <f t="shared" si="27"/>
        <v>87.169208353198229</v>
      </c>
    </row>
    <row r="567" spans="2:9" s="40" customFormat="1" ht="31.2">
      <c r="B567" s="9" t="s">
        <v>130</v>
      </c>
      <c r="C567" s="27">
        <v>18</v>
      </c>
      <c r="D567" s="7">
        <v>0</v>
      </c>
      <c r="E567" s="8">
        <v>2122</v>
      </c>
      <c r="F567" s="2">
        <v>240</v>
      </c>
      <c r="G567" s="11">
        <f>4405560+7361430</f>
        <v>11766990</v>
      </c>
      <c r="H567" s="11">
        <f>4200766.54+6056425.49</f>
        <v>10257192.030000001</v>
      </c>
      <c r="I567" s="11">
        <f t="shared" si="27"/>
        <v>87.169208353198229</v>
      </c>
    </row>
    <row r="568" spans="2:9" s="40" customFormat="1" ht="15.6">
      <c r="B568" s="9" t="s">
        <v>55</v>
      </c>
      <c r="C568" s="27">
        <v>18</v>
      </c>
      <c r="D568" s="7">
        <v>0</v>
      </c>
      <c r="E568" s="8">
        <v>2122</v>
      </c>
      <c r="F568" s="1">
        <v>800</v>
      </c>
      <c r="G568" s="11">
        <f>G569</f>
        <v>70000</v>
      </c>
      <c r="H568" s="11">
        <f>H569</f>
        <v>70000</v>
      </c>
      <c r="I568" s="11">
        <f t="shared" si="27"/>
        <v>100</v>
      </c>
    </row>
    <row r="569" spans="2:9" s="40" customFormat="1" ht="15.6">
      <c r="B569" s="9" t="s">
        <v>56</v>
      </c>
      <c r="C569" s="27">
        <v>18</v>
      </c>
      <c r="D569" s="7">
        <v>0</v>
      </c>
      <c r="E569" s="8">
        <v>2122</v>
      </c>
      <c r="F569" s="1">
        <v>850</v>
      </c>
      <c r="G569" s="11">
        <v>70000</v>
      </c>
      <c r="H569" s="11">
        <v>70000</v>
      </c>
      <c r="I569" s="11">
        <f t="shared" si="27"/>
        <v>100</v>
      </c>
    </row>
    <row r="570" spans="2:9" s="40" customFormat="1" ht="46.8">
      <c r="B570" s="6" t="s">
        <v>145</v>
      </c>
      <c r="C570" s="27">
        <v>18</v>
      </c>
      <c r="D570" s="7">
        <v>0</v>
      </c>
      <c r="E570" s="8">
        <v>2123</v>
      </c>
      <c r="F570" s="2"/>
      <c r="G570" s="11">
        <f>G571</f>
        <v>715150</v>
      </c>
      <c r="H570" s="11">
        <f>H571</f>
        <v>715145</v>
      </c>
      <c r="I570" s="11">
        <f t="shared" si="27"/>
        <v>99.999300845976364</v>
      </c>
    </row>
    <row r="571" spans="2:9" s="40" customFormat="1" ht="15.6">
      <c r="B571" s="9" t="s">
        <v>129</v>
      </c>
      <c r="C571" s="27">
        <v>18</v>
      </c>
      <c r="D571" s="7">
        <v>0</v>
      </c>
      <c r="E571" s="8">
        <v>2123</v>
      </c>
      <c r="F571" s="2">
        <v>200</v>
      </c>
      <c r="G571" s="11">
        <f>G572</f>
        <v>715150</v>
      </c>
      <c r="H571" s="11">
        <f>H572</f>
        <v>715145</v>
      </c>
      <c r="I571" s="11">
        <f t="shared" si="27"/>
        <v>99.999300845976364</v>
      </c>
    </row>
    <row r="572" spans="2:9" s="40" customFormat="1" ht="31.2">
      <c r="B572" s="9" t="s">
        <v>130</v>
      </c>
      <c r="C572" s="27">
        <v>18</v>
      </c>
      <c r="D572" s="7">
        <v>0</v>
      </c>
      <c r="E572" s="8">
        <v>2123</v>
      </c>
      <c r="F572" s="2">
        <v>240</v>
      </c>
      <c r="G572" s="11">
        <v>715150</v>
      </c>
      <c r="H572" s="11">
        <v>715145</v>
      </c>
      <c r="I572" s="11">
        <f t="shared" si="27"/>
        <v>99.999300845976364</v>
      </c>
    </row>
    <row r="573" spans="2:9" s="40" customFormat="1" ht="85.2" customHeight="1">
      <c r="B573" s="9" t="s">
        <v>6</v>
      </c>
      <c r="C573" s="27">
        <v>18</v>
      </c>
      <c r="D573" s="7">
        <v>0</v>
      </c>
      <c r="E573" s="8">
        <v>2124</v>
      </c>
      <c r="F573" s="2"/>
      <c r="G573" s="11">
        <f>G574</f>
        <v>100000</v>
      </c>
      <c r="H573" s="11">
        <f>H574</f>
        <v>99000</v>
      </c>
      <c r="I573" s="11">
        <f>H573/G573*100</f>
        <v>99</v>
      </c>
    </row>
    <row r="574" spans="2:9" s="40" customFormat="1" ht="15.6">
      <c r="B574" s="9" t="s">
        <v>129</v>
      </c>
      <c r="C574" s="27">
        <v>18</v>
      </c>
      <c r="D574" s="7">
        <v>0</v>
      </c>
      <c r="E574" s="8">
        <v>2124</v>
      </c>
      <c r="F574" s="2">
        <v>200</v>
      </c>
      <c r="G574" s="11">
        <f>G575</f>
        <v>100000</v>
      </c>
      <c r="H574" s="11">
        <f>H575</f>
        <v>99000</v>
      </c>
      <c r="I574" s="11">
        <f>H574/G574*100</f>
        <v>99</v>
      </c>
    </row>
    <row r="575" spans="2:9" s="40" customFormat="1" ht="31.2">
      <c r="B575" s="9" t="s">
        <v>130</v>
      </c>
      <c r="C575" s="27">
        <v>18</v>
      </c>
      <c r="D575" s="7">
        <v>0</v>
      </c>
      <c r="E575" s="8">
        <v>2124</v>
      </c>
      <c r="F575" s="2">
        <v>240</v>
      </c>
      <c r="G575" s="11">
        <v>100000</v>
      </c>
      <c r="H575" s="11">
        <v>99000</v>
      </c>
      <c r="I575" s="11">
        <f>H575/G575*100</f>
        <v>99</v>
      </c>
    </row>
    <row r="576" spans="2:9" s="40" customFormat="1" ht="46.8" hidden="1">
      <c r="B576" s="6" t="s">
        <v>146</v>
      </c>
      <c r="C576" s="27">
        <v>18</v>
      </c>
      <c r="D576" s="7">
        <v>0</v>
      </c>
      <c r="E576" s="8">
        <v>4203</v>
      </c>
      <c r="F576" s="2"/>
      <c r="G576" s="11">
        <f>G577</f>
        <v>0</v>
      </c>
      <c r="H576" s="11">
        <f>H577</f>
        <v>0</v>
      </c>
      <c r="I576" s="11" t="e">
        <f t="shared" si="27"/>
        <v>#DIV/0!</v>
      </c>
    </row>
    <row r="577" spans="2:9" s="40" customFormat="1" ht="31.2" hidden="1">
      <c r="B577" s="9" t="s">
        <v>8</v>
      </c>
      <c r="C577" s="27">
        <v>18</v>
      </c>
      <c r="D577" s="7">
        <v>0</v>
      </c>
      <c r="E577" s="8">
        <v>4203</v>
      </c>
      <c r="F577" s="2">
        <v>400</v>
      </c>
      <c r="G577" s="11">
        <f>G578</f>
        <v>0</v>
      </c>
      <c r="H577" s="11">
        <f>H578</f>
        <v>0</v>
      </c>
      <c r="I577" s="11" t="e">
        <f t="shared" si="27"/>
        <v>#DIV/0!</v>
      </c>
    </row>
    <row r="578" spans="2:9" s="40" customFormat="1" ht="15.6" hidden="1">
      <c r="B578" s="9" t="s">
        <v>9</v>
      </c>
      <c r="C578" s="27">
        <v>18</v>
      </c>
      <c r="D578" s="7">
        <v>0</v>
      </c>
      <c r="E578" s="8">
        <v>4203</v>
      </c>
      <c r="F578" s="2">
        <v>410</v>
      </c>
      <c r="G578" s="11"/>
      <c r="H578" s="11"/>
      <c r="I578" s="11" t="e">
        <f t="shared" si="27"/>
        <v>#DIV/0!</v>
      </c>
    </row>
    <row r="579" spans="2:9" s="40" customFormat="1" ht="46.8">
      <c r="B579" s="9" t="s">
        <v>147</v>
      </c>
      <c r="C579" s="27">
        <v>18</v>
      </c>
      <c r="D579" s="7">
        <v>0</v>
      </c>
      <c r="E579" s="8">
        <v>4205</v>
      </c>
      <c r="F579" s="1"/>
      <c r="G579" s="11">
        <f>G580</f>
        <v>6997000</v>
      </c>
      <c r="H579" s="11">
        <f>H580</f>
        <v>6997000</v>
      </c>
      <c r="I579" s="11">
        <f t="shared" si="27"/>
        <v>100</v>
      </c>
    </row>
    <row r="580" spans="2:9" s="40" customFormat="1" ht="31.2">
      <c r="B580" s="9" t="s">
        <v>8</v>
      </c>
      <c r="C580" s="27">
        <v>18</v>
      </c>
      <c r="D580" s="7">
        <v>0</v>
      </c>
      <c r="E580" s="8">
        <v>4205</v>
      </c>
      <c r="F580" s="1">
        <v>400</v>
      </c>
      <c r="G580" s="11">
        <f>G581</f>
        <v>6997000</v>
      </c>
      <c r="H580" s="11">
        <f>H581</f>
        <v>6997000</v>
      </c>
      <c r="I580" s="11">
        <f t="shared" si="27"/>
        <v>100</v>
      </c>
    </row>
    <row r="581" spans="2:9" s="40" customFormat="1" ht="15.6">
      <c r="B581" s="9" t="s">
        <v>9</v>
      </c>
      <c r="C581" s="27">
        <v>18</v>
      </c>
      <c r="D581" s="7">
        <v>0</v>
      </c>
      <c r="E581" s="8">
        <v>4205</v>
      </c>
      <c r="F581" s="1">
        <v>410</v>
      </c>
      <c r="G581" s="11">
        <v>6997000</v>
      </c>
      <c r="H581" s="11">
        <v>6997000</v>
      </c>
      <c r="I581" s="11">
        <f t="shared" si="27"/>
        <v>100</v>
      </c>
    </row>
    <row r="582" spans="2:9" s="40" customFormat="1" ht="78">
      <c r="B582" s="6" t="s">
        <v>234</v>
      </c>
      <c r="C582" s="27">
        <v>18</v>
      </c>
      <c r="D582" s="7">
        <v>0</v>
      </c>
      <c r="E582" s="8">
        <v>5420</v>
      </c>
      <c r="F582" s="2"/>
      <c r="G582" s="11">
        <f>G583</f>
        <v>3350700</v>
      </c>
      <c r="H582" s="11">
        <f>H583</f>
        <v>3350613.26</v>
      </c>
      <c r="I582" s="11">
        <f t="shared" si="27"/>
        <v>99.997411287193714</v>
      </c>
    </row>
    <row r="583" spans="2:9" s="40" customFormat="1" ht="15.6">
      <c r="B583" s="9" t="s">
        <v>129</v>
      </c>
      <c r="C583" s="27">
        <v>18</v>
      </c>
      <c r="D583" s="7">
        <v>0</v>
      </c>
      <c r="E583" s="8">
        <v>5420</v>
      </c>
      <c r="F583" s="2">
        <v>200</v>
      </c>
      <c r="G583" s="11">
        <f>G584</f>
        <v>3350700</v>
      </c>
      <c r="H583" s="11">
        <f>H584</f>
        <v>3350613.26</v>
      </c>
      <c r="I583" s="11">
        <f t="shared" si="27"/>
        <v>99.997411287193714</v>
      </c>
    </row>
    <row r="584" spans="2:9" s="40" customFormat="1" ht="31.2">
      <c r="B584" s="9" t="s">
        <v>130</v>
      </c>
      <c r="C584" s="27">
        <v>18</v>
      </c>
      <c r="D584" s="7">
        <v>0</v>
      </c>
      <c r="E584" s="8">
        <v>5420</v>
      </c>
      <c r="F584" s="2">
        <v>240</v>
      </c>
      <c r="G584" s="11">
        <v>3350700</v>
      </c>
      <c r="H584" s="11">
        <v>3350613.26</v>
      </c>
      <c r="I584" s="11">
        <f t="shared" si="27"/>
        <v>99.997411287193714</v>
      </c>
    </row>
    <row r="585" spans="2:9" s="40" customFormat="1" ht="95.4" customHeight="1">
      <c r="B585" s="6" t="s">
        <v>21</v>
      </c>
      <c r="C585" s="27">
        <v>18</v>
      </c>
      <c r="D585" s="7">
        <v>0</v>
      </c>
      <c r="E585" s="8">
        <v>5447</v>
      </c>
      <c r="F585" s="2"/>
      <c r="G585" s="11">
        <f>G586</f>
        <v>53276000</v>
      </c>
      <c r="H585" s="11">
        <f>H586</f>
        <v>53276000</v>
      </c>
      <c r="I585" s="11">
        <f t="shared" si="27"/>
        <v>100</v>
      </c>
    </row>
    <row r="586" spans="2:9" s="40" customFormat="1" ht="31.2">
      <c r="B586" s="9" t="s">
        <v>8</v>
      </c>
      <c r="C586" s="27">
        <v>18</v>
      </c>
      <c r="D586" s="7">
        <v>0</v>
      </c>
      <c r="E586" s="8">
        <v>5447</v>
      </c>
      <c r="F586" s="2">
        <v>400</v>
      </c>
      <c r="G586" s="11">
        <f>G587</f>
        <v>53276000</v>
      </c>
      <c r="H586" s="11">
        <f>H587</f>
        <v>53276000</v>
      </c>
      <c r="I586" s="11">
        <f t="shared" si="27"/>
        <v>100</v>
      </c>
    </row>
    <row r="587" spans="2:9" s="40" customFormat="1" ht="15.6">
      <c r="B587" s="9" t="s">
        <v>9</v>
      </c>
      <c r="C587" s="27">
        <v>18</v>
      </c>
      <c r="D587" s="7">
        <v>0</v>
      </c>
      <c r="E587" s="8">
        <v>5447</v>
      </c>
      <c r="F587" s="2">
        <v>410</v>
      </c>
      <c r="G587" s="11">
        <v>53276000</v>
      </c>
      <c r="H587" s="11">
        <v>53276000</v>
      </c>
      <c r="I587" s="11">
        <f t="shared" si="27"/>
        <v>100</v>
      </c>
    </row>
    <row r="588" spans="2:9" s="40" customFormat="1" ht="46.8">
      <c r="B588" s="9" t="s">
        <v>235</v>
      </c>
      <c r="C588" s="27">
        <v>18</v>
      </c>
      <c r="D588" s="7">
        <v>0</v>
      </c>
      <c r="E588" s="8">
        <v>7810</v>
      </c>
      <c r="F588" s="1"/>
      <c r="G588" s="11">
        <f>G589</f>
        <v>5047930.4000000004</v>
      </c>
      <c r="H588" s="11">
        <f>H589</f>
        <v>5047930.4000000004</v>
      </c>
      <c r="I588" s="11">
        <f t="shared" si="27"/>
        <v>100</v>
      </c>
    </row>
    <row r="589" spans="2:9" s="40" customFormat="1" ht="15.6">
      <c r="B589" s="9" t="s">
        <v>55</v>
      </c>
      <c r="C589" s="27">
        <v>18</v>
      </c>
      <c r="D589" s="7">
        <v>0</v>
      </c>
      <c r="E589" s="8">
        <v>7810</v>
      </c>
      <c r="F589" s="1">
        <v>800</v>
      </c>
      <c r="G589" s="11">
        <f>G590</f>
        <v>5047930.4000000004</v>
      </c>
      <c r="H589" s="11">
        <f>H590</f>
        <v>5047930.4000000004</v>
      </c>
      <c r="I589" s="11">
        <f t="shared" si="27"/>
        <v>100</v>
      </c>
    </row>
    <row r="590" spans="2:9" s="40" customFormat="1" ht="31.2">
      <c r="B590" s="9" t="s">
        <v>257</v>
      </c>
      <c r="C590" s="27">
        <v>18</v>
      </c>
      <c r="D590" s="7">
        <v>0</v>
      </c>
      <c r="E590" s="8">
        <v>7810</v>
      </c>
      <c r="F590" s="1">
        <v>810</v>
      </c>
      <c r="G590" s="11">
        <v>5047930.4000000004</v>
      </c>
      <c r="H590" s="11">
        <v>5047930.4000000004</v>
      </c>
      <c r="I590" s="11">
        <f t="shared" si="27"/>
        <v>100</v>
      </c>
    </row>
    <row r="591" spans="2:9" s="40" customFormat="1" ht="84" hidden="1" customHeight="1">
      <c r="B591" s="9" t="s">
        <v>264</v>
      </c>
      <c r="C591" s="27">
        <v>18</v>
      </c>
      <c r="D591" s="7">
        <v>0</v>
      </c>
      <c r="E591" s="8">
        <v>9601</v>
      </c>
      <c r="F591" s="1"/>
      <c r="G591" s="11"/>
      <c r="H591" s="11"/>
      <c r="I591" s="11"/>
    </row>
    <row r="592" spans="2:9" s="40" customFormat="1" ht="40.950000000000003" hidden="1" customHeight="1">
      <c r="B592" s="9" t="s">
        <v>124</v>
      </c>
      <c r="C592" s="27">
        <v>18</v>
      </c>
      <c r="D592" s="7">
        <v>0</v>
      </c>
      <c r="E592" s="8">
        <v>9601</v>
      </c>
      <c r="F592" s="1">
        <v>600</v>
      </c>
      <c r="G592" s="11"/>
      <c r="H592" s="11"/>
      <c r="I592" s="11"/>
    </row>
    <row r="593" spans="2:9" s="40" customFormat="1" ht="45" hidden="1" customHeight="1">
      <c r="B593" s="9" t="s">
        <v>119</v>
      </c>
      <c r="C593" s="27">
        <v>18</v>
      </c>
      <c r="D593" s="7">
        <v>0</v>
      </c>
      <c r="E593" s="8">
        <v>9601</v>
      </c>
      <c r="F593" s="1">
        <v>630</v>
      </c>
      <c r="G593" s="11"/>
      <c r="H593" s="11"/>
      <c r="I593" s="11"/>
    </row>
    <row r="594" spans="2:9" s="40" customFormat="1" ht="46.8">
      <c r="B594" s="6" t="s">
        <v>236</v>
      </c>
      <c r="C594" s="27">
        <v>19</v>
      </c>
      <c r="D594" s="7">
        <v>0</v>
      </c>
      <c r="E594" s="8">
        <v>0</v>
      </c>
      <c r="F594" s="2"/>
      <c r="G594" s="11">
        <f>G595</f>
        <v>1221700</v>
      </c>
      <c r="H594" s="11">
        <f>H595</f>
        <v>1065809.02</v>
      </c>
      <c r="I594" s="11">
        <f t="shared" si="27"/>
        <v>87.239831382499801</v>
      </c>
    </row>
    <row r="595" spans="2:9" s="40" customFormat="1" ht="78">
      <c r="B595" s="6" t="s">
        <v>237</v>
      </c>
      <c r="C595" s="27">
        <v>19</v>
      </c>
      <c r="D595" s="7">
        <v>0</v>
      </c>
      <c r="E595" s="8">
        <v>2124</v>
      </c>
      <c r="F595" s="2"/>
      <c r="G595" s="11">
        <f>G596+G598</f>
        <v>1221700</v>
      </c>
      <c r="H595" s="11">
        <f>H596+H598</f>
        <v>1065809.02</v>
      </c>
      <c r="I595" s="11">
        <f t="shared" si="27"/>
        <v>87.239831382499801</v>
      </c>
    </row>
    <row r="596" spans="2:9" s="40" customFormat="1" ht="46.8">
      <c r="B596" s="9" t="s">
        <v>46</v>
      </c>
      <c r="C596" s="27">
        <v>19</v>
      </c>
      <c r="D596" s="7">
        <v>0</v>
      </c>
      <c r="E596" s="8">
        <v>2124</v>
      </c>
      <c r="F596" s="2">
        <v>100</v>
      </c>
      <c r="G596" s="11">
        <f>G597</f>
        <v>100300</v>
      </c>
      <c r="H596" s="11">
        <f>H597</f>
        <v>90000</v>
      </c>
      <c r="I596" s="11">
        <f t="shared" si="27"/>
        <v>89.730807577268195</v>
      </c>
    </row>
    <row r="597" spans="2:9" s="40" customFormat="1" ht="15.6">
      <c r="B597" s="9" t="s">
        <v>173</v>
      </c>
      <c r="C597" s="27">
        <v>19</v>
      </c>
      <c r="D597" s="7">
        <v>0</v>
      </c>
      <c r="E597" s="8">
        <v>2124</v>
      </c>
      <c r="F597" s="2">
        <v>120</v>
      </c>
      <c r="G597" s="11">
        <v>100300</v>
      </c>
      <c r="H597" s="11">
        <v>90000</v>
      </c>
      <c r="I597" s="11">
        <f t="shared" si="27"/>
        <v>89.730807577268195</v>
      </c>
    </row>
    <row r="598" spans="2:9" s="40" customFormat="1" ht="15.6">
      <c r="B598" s="9" t="s">
        <v>129</v>
      </c>
      <c r="C598" s="27">
        <v>19</v>
      </c>
      <c r="D598" s="7">
        <v>0</v>
      </c>
      <c r="E598" s="8">
        <v>2124</v>
      </c>
      <c r="F598" s="2">
        <v>200</v>
      </c>
      <c r="G598" s="11">
        <f>G599</f>
        <v>1121400</v>
      </c>
      <c r="H598" s="11">
        <f>H599</f>
        <v>975809.02</v>
      </c>
      <c r="I598" s="11">
        <f t="shared" si="27"/>
        <v>87.017034064562154</v>
      </c>
    </row>
    <row r="599" spans="2:9" s="40" customFormat="1" ht="31.2">
      <c r="B599" s="9" t="s">
        <v>130</v>
      </c>
      <c r="C599" s="27">
        <v>19</v>
      </c>
      <c r="D599" s="7">
        <v>0</v>
      </c>
      <c r="E599" s="8">
        <v>2124</v>
      </c>
      <c r="F599" s="2">
        <v>240</v>
      </c>
      <c r="G599" s="11">
        <v>1121400</v>
      </c>
      <c r="H599" s="11">
        <v>975809.02</v>
      </c>
      <c r="I599" s="11">
        <f t="shared" si="27"/>
        <v>87.017034064562154</v>
      </c>
    </row>
    <row r="600" spans="2:9" s="40" customFormat="1" ht="31.2">
      <c r="B600" s="6" t="s">
        <v>238</v>
      </c>
      <c r="C600" s="27">
        <v>20</v>
      </c>
      <c r="D600" s="7">
        <v>0</v>
      </c>
      <c r="E600" s="8">
        <v>0</v>
      </c>
      <c r="F600" s="2"/>
      <c r="G600" s="11">
        <f>G601+G604+G615+G618+G621+G607+G610</f>
        <v>68464397.50999999</v>
      </c>
      <c r="H600" s="11">
        <f>H601+H604+H615+H618+H621+H607+H610</f>
        <v>58432576.82</v>
      </c>
      <c r="I600" s="11">
        <f t="shared" si="27"/>
        <v>85.34739068063115</v>
      </c>
    </row>
    <row r="601" spans="2:9" s="40" customFormat="1" ht="46.8">
      <c r="B601" s="6" t="s">
        <v>239</v>
      </c>
      <c r="C601" s="27">
        <v>20</v>
      </c>
      <c r="D601" s="7">
        <v>0</v>
      </c>
      <c r="E601" s="8">
        <v>2125</v>
      </c>
      <c r="F601" s="2"/>
      <c r="G601" s="11">
        <f>G602</f>
        <v>10278041.300000001</v>
      </c>
      <c r="H601" s="11">
        <f>H602</f>
        <v>10087400.99</v>
      </c>
      <c r="I601" s="11">
        <f t="shared" si="27"/>
        <v>98.145168865978377</v>
      </c>
    </row>
    <row r="602" spans="2:9" s="40" customFormat="1" ht="15.6">
      <c r="B602" s="9" t="s">
        <v>129</v>
      </c>
      <c r="C602" s="27">
        <v>20</v>
      </c>
      <c r="D602" s="7">
        <v>0</v>
      </c>
      <c r="E602" s="8">
        <v>2125</v>
      </c>
      <c r="F602" s="2">
        <v>200</v>
      </c>
      <c r="G602" s="11">
        <f>G603</f>
        <v>10278041.300000001</v>
      </c>
      <c r="H602" s="11">
        <f>H603</f>
        <v>10087400.99</v>
      </c>
      <c r="I602" s="11">
        <f t="shared" si="27"/>
        <v>98.145168865978377</v>
      </c>
    </row>
    <row r="603" spans="2:9" s="40" customFormat="1" ht="31.2">
      <c r="B603" s="9" t="s">
        <v>130</v>
      </c>
      <c r="C603" s="27">
        <v>20</v>
      </c>
      <c r="D603" s="7">
        <v>0</v>
      </c>
      <c r="E603" s="8">
        <v>2125</v>
      </c>
      <c r="F603" s="2">
        <v>240</v>
      </c>
      <c r="G603" s="11">
        <v>10278041.300000001</v>
      </c>
      <c r="H603" s="11">
        <v>10087400.99</v>
      </c>
      <c r="I603" s="11">
        <f t="shared" si="27"/>
        <v>98.145168865978377</v>
      </c>
    </row>
    <row r="604" spans="2:9" s="40" customFormat="1" ht="78">
      <c r="B604" s="6" t="s">
        <v>240</v>
      </c>
      <c r="C604" s="27">
        <v>20</v>
      </c>
      <c r="D604" s="7">
        <v>0</v>
      </c>
      <c r="E604" s="8">
        <v>2126</v>
      </c>
      <c r="F604" s="2"/>
      <c r="G604" s="11">
        <f>G605</f>
        <v>12590699.289999999</v>
      </c>
      <c r="H604" s="11">
        <f>H605</f>
        <v>12238940.439999999</v>
      </c>
      <c r="I604" s="11">
        <f t="shared" si="27"/>
        <v>97.206200847959408</v>
      </c>
    </row>
    <row r="605" spans="2:9" s="40" customFormat="1" ht="15.6">
      <c r="B605" s="9" t="s">
        <v>129</v>
      </c>
      <c r="C605" s="27">
        <v>20</v>
      </c>
      <c r="D605" s="7">
        <v>0</v>
      </c>
      <c r="E605" s="8">
        <v>2126</v>
      </c>
      <c r="F605" s="2">
        <v>200</v>
      </c>
      <c r="G605" s="11">
        <f>G606</f>
        <v>12590699.289999999</v>
      </c>
      <c r="H605" s="11">
        <f>H606</f>
        <v>12238940.439999999</v>
      </c>
      <c r="I605" s="11">
        <f t="shared" si="27"/>
        <v>97.206200847959408</v>
      </c>
    </row>
    <row r="606" spans="2:9" s="40" customFormat="1" ht="31.2">
      <c r="B606" s="9" t="s">
        <v>130</v>
      </c>
      <c r="C606" s="27">
        <v>20</v>
      </c>
      <c r="D606" s="7">
        <v>0</v>
      </c>
      <c r="E606" s="8">
        <v>2126</v>
      </c>
      <c r="F606" s="2">
        <v>240</v>
      </c>
      <c r="G606" s="11">
        <v>12590699.289999999</v>
      </c>
      <c r="H606" s="11">
        <v>12238940.439999999</v>
      </c>
      <c r="I606" s="11">
        <f t="shared" si="27"/>
        <v>97.206200847959408</v>
      </c>
    </row>
    <row r="607" spans="2:9" s="40" customFormat="1" ht="46.8">
      <c r="B607" s="6" t="s">
        <v>241</v>
      </c>
      <c r="C607" s="27">
        <v>20</v>
      </c>
      <c r="D607" s="7">
        <v>0</v>
      </c>
      <c r="E607" s="8">
        <v>4205</v>
      </c>
      <c r="F607" s="2"/>
      <c r="G607" s="11">
        <f>G608</f>
        <v>14548596.539999999</v>
      </c>
      <c r="H607" s="11">
        <f>H608</f>
        <v>5159405.54</v>
      </c>
      <c r="I607" s="11">
        <f t="shared" si="27"/>
        <v>35.463252594947562</v>
      </c>
    </row>
    <row r="608" spans="2:9" s="40" customFormat="1" ht="31.2">
      <c r="B608" s="9" t="s">
        <v>8</v>
      </c>
      <c r="C608" s="27">
        <v>20</v>
      </c>
      <c r="D608" s="7">
        <v>0</v>
      </c>
      <c r="E608" s="8">
        <v>4205</v>
      </c>
      <c r="F608" s="2">
        <v>400</v>
      </c>
      <c r="G608" s="11">
        <f>G609</f>
        <v>14548596.539999999</v>
      </c>
      <c r="H608" s="11">
        <f>H609</f>
        <v>5159405.54</v>
      </c>
      <c r="I608" s="11">
        <f t="shared" si="27"/>
        <v>35.463252594947562</v>
      </c>
    </row>
    <row r="609" spans="2:9" s="40" customFormat="1" ht="15.6">
      <c r="B609" s="9" t="s">
        <v>9</v>
      </c>
      <c r="C609" s="27">
        <v>20</v>
      </c>
      <c r="D609" s="7">
        <v>0</v>
      </c>
      <c r="E609" s="8">
        <v>4205</v>
      </c>
      <c r="F609" s="2">
        <v>410</v>
      </c>
      <c r="G609" s="11">
        <v>14548596.539999999</v>
      </c>
      <c r="H609" s="11">
        <v>5159405.54</v>
      </c>
      <c r="I609" s="11">
        <f t="shared" si="27"/>
        <v>35.463252594947562</v>
      </c>
    </row>
    <row r="610" spans="2:9" s="40" customFormat="1" ht="46.8">
      <c r="B610" s="9" t="s">
        <v>242</v>
      </c>
      <c r="C610" s="27">
        <v>20</v>
      </c>
      <c r="D610" s="7">
        <v>0</v>
      </c>
      <c r="E610" s="8">
        <v>5605</v>
      </c>
      <c r="F610" s="1"/>
      <c r="G610" s="11">
        <f>G611+G613</f>
        <v>356250</v>
      </c>
      <c r="H610" s="11">
        <f>H611+H613</f>
        <v>356248</v>
      </c>
      <c r="I610" s="11">
        <f t="shared" si="27"/>
        <v>99.999438596491231</v>
      </c>
    </row>
    <row r="611" spans="2:9" s="40" customFormat="1" ht="46.8">
      <c r="B611" s="9" t="s">
        <v>46</v>
      </c>
      <c r="C611" s="27">
        <v>20</v>
      </c>
      <c r="D611" s="7">
        <v>0</v>
      </c>
      <c r="E611" s="8">
        <v>5605</v>
      </c>
      <c r="F611" s="1">
        <v>100</v>
      </c>
      <c r="G611" s="11">
        <f>G612</f>
        <v>71250</v>
      </c>
      <c r="H611" s="11">
        <f>H612</f>
        <v>71250</v>
      </c>
      <c r="I611" s="11">
        <f t="shared" si="27"/>
        <v>100</v>
      </c>
    </row>
    <row r="612" spans="2:9" s="40" customFormat="1" ht="15.6">
      <c r="B612" s="9" t="s">
        <v>173</v>
      </c>
      <c r="C612" s="27">
        <v>20</v>
      </c>
      <c r="D612" s="7">
        <v>0</v>
      </c>
      <c r="E612" s="8">
        <v>5605</v>
      </c>
      <c r="F612" s="1">
        <v>120</v>
      </c>
      <c r="G612" s="11">
        <v>71250</v>
      </c>
      <c r="H612" s="11">
        <v>71250</v>
      </c>
      <c r="I612" s="11">
        <f t="shared" si="27"/>
        <v>100</v>
      </c>
    </row>
    <row r="613" spans="2:9" s="40" customFormat="1" ht="15.6">
      <c r="B613" s="9" t="s">
        <v>129</v>
      </c>
      <c r="C613" s="27">
        <v>20</v>
      </c>
      <c r="D613" s="7">
        <v>0</v>
      </c>
      <c r="E613" s="8">
        <v>5605</v>
      </c>
      <c r="F613" s="1">
        <v>200</v>
      </c>
      <c r="G613" s="11">
        <f>G614</f>
        <v>285000</v>
      </c>
      <c r="H613" s="11">
        <f>H614</f>
        <v>284998</v>
      </c>
      <c r="I613" s="11">
        <f t="shared" si="27"/>
        <v>99.999298245614028</v>
      </c>
    </row>
    <row r="614" spans="2:9" s="40" customFormat="1" ht="31.2">
      <c r="B614" s="9" t="s">
        <v>130</v>
      </c>
      <c r="C614" s="27">
        <v>20</v>
      </c>
      <c r="D614" s="7">
        <v>0</v>
      </c>
      <c r="E614" s="8">
        <v>5605</v>
      </c>
      <c r="F614" s="1">
        <v>240</v>
      </c>
      <c r="G614" s="11">
        <v>285000</v>
      </c>
      <c r="H614" s="11">
        <v>284998</v>
      </c>
      <c r="I614" s="11">
        <f t="shared" si="27"/>
        <v>99.999298245614028</v>
      </c>
    </row>
    <row r="615" spans="2:9" s="40" customFormat="1" ht="46.8">
      <c r="B615" s="6" t="s">
        <v>66</v>
      </c>
      <c r="C615" s="27">
        <v>20</v>
      </c>
      <c r="D615" s="7">
        <v>0</v>
      </c>
      <c r="E615" s="8">
        <v>7807</v>
      </c>
      <c r="F615" s="2"/>
      <c r="G615" s="11">
        <f>G616</f>
        <v>18453410.379999999</v>
      </c>
      <c r="H615" s="11">
        <f>H616</f>
        <v>18453409.329999998</v>
      </c>
      <c r="I615" s="11">
        <f t="shared" si="27"/>
        <v>99.999994309994861</v>
      </c>
    </row>
    <row r="616" spans="2:9" s="40" customFormat="1" ht="15.6">
      <c r="B616" s="9" t="s">
        <v>55</v>
      </c>
      <c r="C616" s="27">
        <v>20</v>
      </c>
      <c r="D616" s="7">
        <v>0</v>
      </c>
      <c r="E616" s="8">
        <v>7807</v>
      </c>
      <c r="F616" s="2">
        <v>800</v>
      </c>
      <c r="G616" s="11">
        <f>G617</f>
        <v>18453410.379999999</v>
      </c>
      <c r="H616" s="11">
        <f>H617</f>
        <v>18453409.329999998</v>
      </c>
      <c r="I616" s="11">
        <f t="shared" si="27"/>
        <v>99.999994309994861</v>
      </c>
    </row>
    <row r="617" spans="2:9" s="40" customFormat="1" ht="31.2">
      <c r="B617" s="9" t="s">
        <v>257</v>
      </c>
      <c r="C617" s="27">
        <v>20</v>
      </c>
      <c r="D617" s="7">
        <v>0</v>
      </c>
      <c r="E617" s="8">
        <v>7807</v>
      </c>
      <c r="F617" s="1">
        <v>810</v>
      </c>
      <c r="G617" s="11">
        <v>18453410.379999999</v>
      </c>
      <c r="H617" s="11">
        <v>18453409.329999998</v>
      </c>
      <c r="I617" s="11">
        <f t="shared" si="27"/>
        <v>99.999994309994861</v>
      </c>
    </row>
    <row r="618" spans="2:9" s="40" customFormat="1" ht="46.8">
      <c r="B618" s="6" t="s">
        <v>67</v>
      </c>
      <c r="C618" s="27">
        <v>20</v>
      </c>
      <c r="D618" s="7">
        <v>0</v>
      </c>
      <c r="E618" s="8">
        <v>7808</v>
      </c>
      <c r="F618" s="2"/>
      <c r="G618" s="11">
        <f>G619</f>
        <v>3993000</v>
      </c>
      <c r="H618" s="11">
        <f>H619</f>
        <v>3993000</v>
      </c>
      <c r="I618" s="11">
        <f t="shared" si="27"/>
        <v>100</v>
      </c>
    </row>
    <row r="619" spans="2:9" s="40" customFormat="1" ht="15.6">
      <c r="B619" s="9" t="s">
        <v>55</v>
      </c>
      <c r="C619" s="27">
        <v>20</v>
      </c>
      <c r="D619" s="7">
        <v>0</v>
      </c>
      <c r="E619" s="8">
        <v>7808</v>
      </c>
      <c r="F619" s="2">
        <v>800</v>
      </c>
      <c r="G619" s="11">
        <f>G620</f>
        <v>3993000</v>
      </c>
      <c r="H619" s="11">
        <f>H620</f>
        <v>3993000</v>
      </c>
      <c r="I619" s="11">
        <f t="shared" si="27"/>
        <v>100</v>
      </c>
    </row>
    <row r="620" spans="2:9" s="40" customFormat="1" ht="31.2">
      <c r="B620" s="9" t="s">
        <v>257</v>
      </c>
      <c r="C620" s="27">
        <v>20</v>
      </c>
      <c r="D620" s="7">
        <v>0</v>
      </c>
      <c r="E620" s="8">
        <v>7808</v>
      </c>
      <c r="F620" s="1">
        <v>810</v>
      </c>
      <c r="G620" s="11">
        <v>3993000</v>
      </c>
      <c r="H620" s="11">
        <v>3993000</v>
      </c>
      <c r="I620" s="11">
        <f t="shared" si="27"/>
        <v>100</v>
      </c>
    </row>
    <row r="621" spans="2:9" s="40" customFormat="1" ht="62.4">
      <c r="B621" s="6" t="s">
        <v>148</v>
      </c>
      <c r="C621" s="27">
        <v>20</v>
      </c>
      <c r="D621" s="7">
        <v>0</v>
      </c>
      <c r="E621" s="8">
        <v>7809</v>
      </c>
      <c r="F621" s="2"/>
      <c r="G621" s="11">
        <f>G622</f>
        <v>8244400</v>
      </c>
      <c r="H621" s="11">
        <f>H622</f>
        <v>8144172.5199999996</v>
      </c>
      <c r="I621" s="11">
        <f t="shared" si="27"/>
        <v>98.784296249575462</v>
      </c>
    </row>
    <row r="622" spans="2:9" s="40" customFormat="1" ht="15.6">
      <c r="B622" s="9" t="s">
        <v>55</v>
      </c>
      <c r="C622" s="27">
        <v>20</v>
      </c>
      <c r="D622" s="7">
        <v>0</v>
      </c>
      <c r="E622" s="8">
        <v>7809</v>
      </c>
      <c r="F622" s="2">
        <v>800</v>
      </c>
      <c r="G622" s="11">
        <f>G623</f>
        <v>8244400</v>
      </c>
      <c r="H622" s="11">
        <f>H623</f>
        <v>8144172.5199999996</v>
      </c>
      <c r="I622" s="11">
        <f t="shared" si="27"/>
        <v>98.784296249575462</v>
      </c>
    </row>
    <row r="623" spans="2:9" s="40" customFormat="1" ht="31.2">
      <c r="B623" s="9" t="s">
        <v>257</v>
      </c>
      <c r="C623" s="27">
        <v>20</v>
      </c>
      <c r="D623" s="7">
        <v>0</v>
      </c>
      <c r="E623" s="8">
        <v>7809</v>
      </c>
      <c r="F623" s="1">
        <v>810</v>
      </c>
      <c r="G623" s="11">
        <v>8244400</v>
      </c>
      <c r="H623" s="11">
        <v>8144172.5199999996</v>
      </c>
      <c r="I623" s="11">
        <f t="shared" si="27"/>
        <v>98.784296249575462</v>
      </c>
    </row>
    <row r="624" spans="2:9" s="40" customFormat="1" ht="31.2">
      <c r="B624" s="6" t="s">
        <v>149</v>
      </c>
      <c r="C624" s="27">
        <v>40</v>
      </c>
      <c r="D624" s="7">
        <v>0</v>
      </c>
      <c r="E624" s="8">
        <v>0</v>
      </c>
      <c r="F624" s="2"/>
      <c r="G624" s="11">
        <f>G625+G664+G670+G676+G687+G691</f>
        <v>656487998.72000003</v>
      </c>
      <c r="H624" s="11">
        <f>H625+H664+H670+H676+H687+H691</f>
        <v>628246403.00999999</v>
      </c>
      <c r="I624" s="11">
        <f t="shared" si="27"/>
        <v>95.698078903945742</v>
      </c>
    </row>
    <row r="625" spans="2:9" s="40" customFormat="1" ht="15.6">
      <c r="B625" s="6" t="s">
        <v>150</v>
      </c>
      <c r="C625" s="27">
        <v>40</v>
      </c>
      <c r="D625" s="7">
        <v>1</v>
      </c>
      <c r="E625" s="8">
        <v>0</v>
      </c>
      <c r="F625" s="2"/>
      <c r="G625" s="11">
        <f>G626+G633+G636+G643+G646+G649+G652+G661</f>
        <v>317442000</v>
      </c>
      <c r="H625" s="11">
        <f>H626+H633+H636+H643+H646+H649+H652+H661</f>
        <v>312310607.69999999</v>
      </c>
      <c r="I625" s="11">
        <f t="shared" ref="I625:I688" si="28">H625/G625*100</f>
        <v>98.383518154497509</v>
      </c>
    </row>
    <row r="626" spans="2:9" s="40" customFormat="1" ht="31.2">
      <c r="B626" s="6" t="s">
        <v>151</v>
      </c>
      <c r="C626" s="27">
        <v>40</v>
      </c>
      <c r="D626" s="7">
        <v>1</v>
      </c>
      <c r="E626" s="8">
        <v>59</v>
      </c>
      <c r="F626" s="2"/>
      <c r="G626" s="11">
        <f>G627+G629+G631</f>
        <v>55470500</v>
      </c>
      <c r="H626" s="11">
        <f>H627+H629+H631</f>
        <v>55247756.269999996</v>
      </c>
      <c r="I626" s="11">
        <f t="shared" si="28"/>
        <v>99.598446507603128</v>
      </c>
    </row>
    <row r="627" spans="2:9" s="40" customFormat="1" ht="46.8">
      <c r="B627" s="9" t="s">
        <v>46</v>
      </c>
      <c r="C627" s="27">
        <v>40</v>
      </c>
      <c r="D627" s="7">
        <v>1</v>
      </c>
      <c r="E627" s="8">
        <v>59</v>
      </c>
      <c r="F627" s="2">
        <v>100</v>
      </c>
      <c r="G627" s="11">
        <f>G628</f>
        <v>46173200</v>
      </c>
      <c r="H627" s="11">
        <f>H628</f>
        <v>46056022.949999996</v>
      </c>
      <c r="I627" s="11">
        <f t="shared" si="28"/>
        <v>99.746222808902118</v>
      </c>
    </row>
    <row r="628" spans="2:9" s="40" customFormat="1" ht="15.6">
      <c r="B628" s="9" t="s">
        <v>47</v>
      </c>
      <c r="C628" s="27">
        <v>40</v>
      </c>
      <c r="D628" s="7">
        <v>1</v>
      </c>
      <c r="E628" s="8">
        <v>59</v>
      </c>
      <c r="F628" s="2">
        <v>110</v>
      </c>
      <c r="G628" s="11">
        <f>45614200+559000</f>
        <v>46173200</v>
      </c>
      <c r="H628" s="11">
        <f>557977.04+45498045.91</f>
        <v>46056022.949999996</v>
      </c>
      <c r="I628" s="11">
        <f t="shared" si="28"/>
        <v>99.746222808902118</v>
      </c>
    </row>
    <row r="629" spans="2:9" s="40" customFormat="1" ht="15.6">
      <c r="B629" s="9" t="s">
        <v>129</v>
      </c>
      <c r="C629" s="27">
        <v>40</v>
      </c>
      <c r="D629" s="7">
        <v>1</v>
      </c>
      <c r="E629" s="8">
        <v>59</v>
      </c>
      <c r="F629" s="2">
        <v>200</v>
      </c>
      <c r="G629" s="11">
        <f>G630</f>
        <v>9149300</v>
      </c>
      <c r="H629" s="11">
        <f>H630</f>
        <v>9043733.3200000003</v>
      </c>
      <c r="I629" s="11">
        <f t="shared" si="28"/>
        <v>98.846177521777619</v>
      </c>
    </row>
    <row r="630" spans="2:9" s="40" customFormat="1" ht="31.2">
      <c r="B630" s="9" t="s">
        <v>130</v>
      </c>
      <c r="C630" s="27">
        <v>40</v>
      </c>
      <c r="D630" s="7">
        <v>1</v>
      </c>
      <c r="E630" s="8">
        <v>59</v>
      </c>
      <c r="F630" s="2">
        <v>240</v>
      </c>
      <c r="G630" s="11">
        <v>9149300</v>
      </c>
      <c r="H630" s="11">
        <v>9043733.3200000003</v>
      </c>
      <c r="I630" s="11">
        <f t="shared" si="28"/>
        <v>98.846177521777619</v>
      </c>
    </row>
    <row r="631" spans="2:9" s="40" customFormat="1" ht="15.6">
      <c r="B631" s="9" t="s">
        <v>55</v>
      </c>
      <c r="C631" s="27">
        <v>40</v>
      </c>
      <c r="D631" s="7">
        <v>1</v>
      </c>
      <c r="E631" s="8">
        <v>59</v>
      </c>
      <c r="F631" s="2">
        <v>800</v>
      </c>
      <c r="G631" s="11">
        <f>G632</f>
        <v>148000</v>
      </c>
      <c r="H631" s="11">
        <f>H632</f>
        <v>148000</v>
      </c>
      <c r="I631" s="11">
        <f t="shared" si="28"/>
        <v>100</v>
      </c>
    </row>
    <row r="632" spans="2:9" s="40" customFormat="1" ht="15.6">
      <c r="B632" s="6" t="s">
        <v>56</v>
      </c>
      <c r="C632" s="27">
        <v>40</v>
      </c>
      <c r="D632" s="7">
        <v>1</v>
      </c>
      <c r="E632" s="8">
        <v>59</v>
      </c>
      <c r="F632" s="2">
        <v>850</v>
      </c>
      <c r="G632" s="11">
        <v>148000</v>
      </c>
      <c r="H632" s="11">
        <v>148000</v>
      </c>
      <c r="I632" s="11">
        <f t="shared" si="28"/>
        <v>100</v>
      </c>
    </row>
    <row r="633" spans="2:9" s="40" customFormat="1" ht="15.6">
      <c r="B633" s="6" t="s">
        <v>152</v>
      </c>
      <c r="C633" s="27">
        <v>40</v>
      </c>
      <c r="D633" s="7">
        <v>1</v>
      </c>
      <c r="E633" s="8">
        <v>203</v>
      </c>
      <c r="F633" s="2"/>
      <c r="G633" s="11">
        <f>G634</f>
        <v>4947787</v>
      </c>
      <c r="H633" s="11">
        <f>H634</f>
        <v>4947786.1500000004</v>
      </c>
      <c r="I633" s="11">
        <f t="shared" si="28"/>
        <v>99.999982820602426</v>
      </c>
    </row>
    <row r="634" spans="2:9" s="40" customFormat="1" ht="46.8">
      <c r="B634" s="9" t="s">
        <v>46</v>
      </c>
      <c r="C634" s="27">
        <v>40</v>
      </c>
      <c r="D634" s="7">
        <v>1</v>
      </c>
      <c r="E634" s="8">
        <v>203</v>
      </c>
      <c r="F634" s="2">
        <v>100</v>
      </c>
      <c r="G634" s="11">
        <f>G635</f>
        <v>4947787</v>
      </c>
      <c r="H634" s="11">
        <f>H635</f>
        <v>4947786.1500000004</v>
      </c>
      <c r="I634" s="11">
        <f t="shared" si="28"/>
        <v>99.999982820602426</v>
      </c>
    </row>
    <row r="635" spans="2:9" s="40" customFormat="1" ht="15.6">
      <c r="B635" s="9" t="s">
        <v>173</v>
      </c>
      <c r="C635" s="27">
        <v>40</v>
      </c>
      <c r="D635" s="7">
        <v>1</v>
      </c>
      <c r="E635" s="8">
        <v>203</v>
      </c>
      <c r="F635" s="2">
        <v>120</v>
      </c>
      <c r="G635" s="11">
        <v>4947787</v>
      </c>
      <c r="H635" s="11">
        <v>4947786.1500000004</v>
      </c>
      <c r="I635" s="11">
        <f t="shared" si="28"/>
        <v>99.999982820602426</v>
      </c>
    </row>
    <row r="636" spans="2:9" s="40" customFormat="1" ht="15.6">
      <c r="B636" s="6" t="s">
        <v>153</v>
      </c>
      <c r="C636" s="27">
        <v>40</v>
      </c>
      <c r="D636" s="7">
        <v>1</v>
      </c>
      <c r="E636" s="8">
        <v>204</v>
      </c>
      <c r="F636" s="2"/>
      <c r="G636" s="11">
        <f>G637+G639+G641</f>
        <v>235962759.5</v>
      </c>
      <c r="H636" s="11">
        <f>H637+H639+H641</f>
        <v>231446717.75</v>
      </c>
      <c r="I636" s="11">
        <f t="shared" si="28"/>
        <v>98.086120979611607</v>
      </c>
    </row>
    <row r="637" spans="2:9" s="40" customFormat="1" ht="46.8">
      <c r="B637" s="9" t="s">
        <v>46</v>
      </c>
      <c r="C637" s="27">
        <v>40</v>
      </c>
      <c r="D637" s="7">
        <v>1</v>
      </c>
      <c r="E637" s="8">
        <v>204</v>
      </c>
      <c r="F637" s="2">
        <v>100</v>
      </c>
      <c r="G637" s="11">
        <f>G638</f>
        <v>216089657.09</v>
      </c>
      <c r="H637" s="11">
        <f>H638</f>
        <v>212429348.84999999</v>
      </c>
      <c r="I637" s="11">
        <f t="shared" si="28"/>
        <v>98.306115947754265</v>
      </c>
    </row>
    <row r="638" spans="2:9" s="40" customFormat="1" ht="15.6">
      <c r="B638" s="9" t="s">
        <v>173</v>
      </c>
      <c r="C638" s="27">
        <v>40</v>
      </c>
      <c r="D638" s="7">
        <v>1</v>
      </c>
      <c r="E638" s="8">
        <v>204</v>
      </c>
      <c r="F638" s="2">
        <v>120</v>
      </c>
      <c r="G638" s="11">
        <f>215029545.08+1060112.01</f>
        <v>216089657.09</v>
      </c>
      <c r="H638" s="11">
        <f>211413488.85+1015860</f>
        <v>212429348.84999999</v>
      </c>
      <c r="I638" s="11">
        <f t="shared" si="28"/>
        <v>98.306115947754265</v>
      </c>
    </row>
    <row r="639" spans="2:9" s="40" customFormat="1" ht="15.6">
      <c r="B639" s="9" t="s">
        <v>129</v>
      </c>
      <c r="C639" s="27">
        <v>40</v>
      </c>
      <c r="D639" s="7">
        <v>1</v>
      </c>
      <c r="E639" s="8">
        <v>204</v>
      </c>
      <c r="F639" s="2">
        <v>200</v>
      </c>
      <c r="G639" s="11">
        <f>G640</f>
        <v>19798402.41</v>
      </c>
      <c r="H639" s="11">
        <f>H640</f>
        <v>18942668.899999999</v>
      </c>
      <c r="I639" s="11">
        <f t="shared" si="28"/>
        <v>95.677764840420764</v>
      </c>
    </row>
    <row r="640" spans="2:9" s="40" customFormat="1" ht="31.2">
      <c r="B640" s="9" t="s">
        <v>130</v>
      </c>
      <c r="C640" s="27">
        <v>40</v>
      </c>
      <c r="D640" s="7">
        <v>1</v>
      </c>
      <c r="E640" s="8">
        <v>204</v>
      </c>
      <c r="F640" s="2">
        <v>240</v>
      </c>
      <c r="G640" s="11">
        <f>454502+19343900.41</f>
        <v>19798402.41</v>
      </c>
      <c r="H640" s="11">
        <f>454502+18488166.9</f>
        <v>18942668.899999999</v>
      </c>
      <c r="I640" s="11">
        <f t="shared" si="28"/>
        <v>95.677764840420764</v>
      </c>
    </row>
    <row r="641" spans="2:9" s="40" customFormat="1" ht="15.6">
      <c r="B641" s="9" t="s">
        <v>55</v>
      </c>
      <c r="C641" s="27">
        <v>40</v>
      </c>
      <c r="D641" s="7">
        <v>1</v>
      </c>
      <c r="E641" s="8">
        <v>204</v>
      </c>
      <c r="F641" s="1">
        <v>800</v>
      </c>
      <c r="G641" s="11">
        <f>G642</f>
        <v>74700</v>
      </c>
      <c r="H641" s="11">
        <f>H642</f>
        <v>74700</v>
      </c>
      <c r="I641" s="11">
        <f t="shared" si="28"/>
        <v>100</v>
      </c>
    </row>
    <row r="642" spans="2:9" s="40" customFormat="1" ht="15.6">
      <c r="B642" s="9" t="s">
        <v>154</v>
      </c>
      <c r="C642" s="27">
        <v>40</v>
      </c>
      <c r="D642" s="7">
        <v>1</v>
      </c>
      <c r="E642" s="8">
        <v>204</v>
      </c>
      <c r="F642" s="1">
        <v>830</v>
      </c>
      <c r="G642" s="11">
        <v>74700</v>
      </c>
      <c r="H642" s="11">
        <v>74700</v>
      </c>
      <c r="I642" s="11">
        <f t="shared" si="28"/>
        <v>100</v>
      </c>
    </row>
    <row r="643" spans="2:9" s="40" customFormat="1" ht="31.2">
      <c r="B643" s="6" t="s">
        <v>155</v>
      </c>
      <c r="C643" s="27">
        <v>40</v>
      </c>
      <c r="D643" s="7">
        <v>1</v>
      </c>
      <c r="E643" s="8">
        <v>208</v>
      </c>
      <c r="F643" s="2"/>
      <c r="G643" s="11">
        <f>G644</f>
        <v>4947780</v>
      </c>
      <c r="H643" s="11">
        <f>H644</f>
        <v>4876005.76</v>
      </c>
      <c r="I643" s="11">
        <f t="shared" si="28"/>
        <v>98.54936476561204</v>
      </c>
    </row>
    <row r="644" spans="2:9" s="40" customFormat="1" ht="46.8">
      <c r="B644" s="9" t="s">
        <v>46</v>
      </c>
      <c r="C644" s="27">
        <v>40</v>
      </c>
      <c r="D644" s="7">
        <v>1</v>
      </c>
      <c r="E644" s="8">
        <v>208</v>
      </c>
      <c r="F644" s="2">
        <v>100</v>
      </c>
      <c r="G644" s="11">
        <f>G645</f>
        <v>4947780</v>
      </c>
      <c r="H644" s="11">
        <f>H645</f>
        <v>4876005.76</v>
      </c>
      <c r="I644" s="11">
        <f t="shared" si="28"/>
        <v>98.54936476561204</v>
      </c>
    </row>
    <row r="645" spans="2:9" s="40" customFormat="1" ht="15.6">
      <c r="B645" s="9" t="s">
        <v>173</v>
      </c>
      <c r="C645" s="27">
        <v>40</v>
      </c>
      <c r="D645" s="7">
        <v>1</v>
      </c>
      <c r="E645" s="8">
        <v>208</v>
      </c>
      <c r="F645" s="2">
        <v>120</v>
      </c>
      <c r="G645" s="11">
        <v>4947780</v>
      </c>
      <c r="H645" s="11">
        <v>4876005.76</v>
      </c>
      <c r="I645" s="11">
        <f t="shared" si="28"/>
        <v>98.54936476561204</v>
      </c>
    </row>
    <row r="646" spans="2:9" s="40" customFormat="1" ht="15.6">
      <c r="B646" s="6" t="s">
        <v>156</v>
      </c>
      <c r="C646" s="27">
        <v>40</v>
      </c>
      <c r="D646" s="7">
        <v>1</v>
      </c>
      <c r="E646" s="8">
        <v>212</v>
      </c>
      <c r="F646" s="2"/>
      <c r="G646" s="11">
        <f>G647</f>
        <v>3351000</v>
      </c>
      <c r="H646" s="11">
        <f>H647</f>
        <v>3267591.27</v>
      </c>
      <c r="I646" s="11">
        <f t="shared" si="28"/>
        <v>97.510930170098476</v>
      </c>
    </row>
    <row r="647" spans="2:9" s="40" customFormat="1" ht="46.8">
      <c r="B647" s="9" t="s">
        <v>46</v>
      </c>
      <c r="C647" s="27">
        <v>40</v>
      </c>
      <c r="D647" s="7">
        <v>1</v>
      </c>
      <c r="E647" s="8">
        <v>212</v>
      </c>
      <c r="F647" s="2">
        <v>100</v>
      </c>
      <c r="G647" s="11">
        <f>G648</f>
        <v>3351000</v>
      </c>
      <c r="H647" s="11">
        <f>H648</f>
        <v>3267591.27</v>
      </c>
      <c r="I647" s="11">
        <f t="shared" si="28"/>
        <v>97.510930170098476</v>
      </c>
    </row>
    <row r="648" spans="2:9" s="40" customFormat="1" ht="15.6">
      <c r="B648" s="9" t="s">
        <v>173</v>
      </c>
      <c r="C648" s="27">
        <v>40</v>
      </c>
      <c r="D648" s="7">
        <v>1</v>
      </c>
      <c r="E648" s="8">
        <v>212</v>
      </c>
      <c r="F648" s="2">
        <v>120</v>
      </c>
      <c r="G648" s="11">
        <v>3351000</v>
      </c>
      <c r="H648" s="11">
        <v>3267591.27</v>
      </c>
      <c r="I648" s="11">
        <f t="shared" si="28"/>
        <v>97.510930170098476</v>
      </c>
    </row>
    <row r="649" spans="2:9" s="40" customFormat="1" ht="31.2">
      <c r="B649" s="6" t="s">
        <v>157</v>
      </c>
      <c r="C649" s="27">
        <v>40</v>
      </c>
      <c r="D649" s="7">
        <v>1</v>
      </c>
      <c r="E649" s="8">
        <v>225</v>
      </c>
      <c r="F649" s="2"/>
      <c r="G649" s="11">
        <f>G650</f>
        <v>4527054</v>
      </c>
      <c r="H649" s="11">
        <f>H650</f>
        <v>4527054</v>
      </c>
      <c r="I649" s="11">
        <f t="shared" si="28"/>
        <v>100</v>
      </c>
    </row>
    <row r="650" spans="2:9" s="40" customFormat="1" ht="46.8">
      <c r="B650" s="9" t="s">
        <v>46</v>
      </c>
      <c r="C650" s="27">
        <v>40</v>
      </c>
      <c r="D650" s="7">
        <v>1</v>
      </c>
      <c r="E650" s="8">
        <v>225</v>
      </c>
      <c r="F650" s="2">
        <v>100</v>
      </c>
      <c r="G650" s="11">
        <f>G651</f>
        <v>4527054</v>
      </c>
      <c r="H650" s="11">
        <f>H651</f>
        <v>4527054</v>
      </c>
      <c r="I650" s="11">
        <f t="shared" si="28"/>
        <v>100</v>
      </c>
    </row>
    <row r="651" spans="2:9" s="40" customFormat="1" ht="15.6">
      <c r="B651" s="9" t="s">
        <v>173</v>
      </c>
      <c r="C651" s="27">
        <v>40</v>
      </c>
      <c r="D651" s="7">
        <v>1</v>
      </c>
      <c r="E651" s="8">
        <v>225</v>
      </c>
      <c r="F651" s="2">
        <v>120</v>
      </c>
      <c r="G651" s="11">
        <v>4527054</v>
      </c>
      <c r="H651" s="11">
        <v>4527054</v>
      </c>
      <c r="I651" s="11">
        <f t="shared" si="28"/>
        <v>100</v>
      </c>
    </row>
    <row r="652" spans="2:9" s="40" customFormat="1" ht="15.6">
      <c r="B652" s="6" t="s">
        <v>158</v>
      </c>
      <c r="C652" s="27">
        <v>40</v>
      </c>
      <c r="D652" s="7">
        <v>1</v>
      </c>
      <c r="E652" s="8">
        <v>240</v>
      </c>
      <c r="F652" s="2"/>
      <c r="G652" s="11">
        <f>G653+G655+G657+G659</f>
        <v>6147119.5</v>
      </c>
      <c r="H652" s="11">
        <f>H653+H655+H657+H659</f>
        <v>6127411.1899999995</v>
      </c>
      <c r="I652" s="11">
        <f t="shared" si="28"/>
        <v>99.67938950918392</v>
      </c>
    </row>
    <row r="653" spans="2:9" s="40" customFormat="1" ht="46.8">
      <c r="B653" s="9" t="s">
        <v>46</v>
      </c>
      <c r="C653" s="27">
        <v>40</v>
      </c>
      <c r="D653" s="7">
        <v>1</v>
      </c>
      <c r="E653" s="8">
        <v>240</v>
      </c>
      <c r="F653" s="2">
        <v>100</v>
      </c>
      <c r="G653" s="11">
        <f>G654</f>
        <v>2997598</v>
      </c>
      <c r="H653" s="11">
        <f>H654</f>
        <v>2990038.85</v>
      </c>
      <c r="I653" s="11">
        <f t="shared" si="28"/>
        <v>99.747826426358714</v>
      </c>
    </row>
    <row r="654" spans="2:9" s="40" customFormat="1" ht="15.6">
      <c r="B654" s="9" t="s">
        <v>173</v>
      </c>
      <c r="C654" s="27">
        <v>40</v>
      </c>
      <c r="D654" s="7">
        <v>1</v>
      </c>
      <c r="E654" s="8">
        <v>240</v>
      </c>
      <c r="F654" s="2">
        <v>120</v>
      </c>
      <c r="G654" s="11">
        <v>2997598</v>
      </c>
      <c r="H654" s="11">
        <v>2990038.85</v>
      </c>
      <c r="I654" s="11">
        <f t="shared" si="28"/>
        <v>99.747826426358714</v>
      </c>
    </row>
    <row r="655" spans="2:9" s="40" customFormat="1" ht="15.6">
      <c r="B655" s="9" t="s">
        <v>129</v>
      </c>
      <c r="C655" s="27">
        <v>40</v>
      </c>
      <c r="D655" s="7">
        <v>1</v>
      </c>
      <c r="E655" s="8">
        <v>240</v>
      </c>
      <c r="F655" s="2">
        <v>200</v>
      </c>
      <c r="G655" s="11">
        <f>G656</f>
        <v>2914521.5</v>
      </c>
      <c r="H655" s="11">
        <f>H656</f>
        <v>2902372.34</v>
      </c>
      <c r="I655" s="11">
        <f t="shared" si="28"/>
        <v>99.583150784785772</v>
      </c>
    </row>
    <row r="656" spans="2:9" s="40" customFormat="1" ht="31.2">
      <c r="B656" s="9" t="s">
        <v>130</v>
      </c>
      <c r="C656" s="27">
        <v>40</v>
      </c>
      <c r="D656" s="7">
        <v>1</v>
      </c>
      <c r="E656" s="8">
        <v>240</v>
      </c>
      <c r="F656" s="2">
        <v>240</v>
      </c>
      <c r="G656" s="11">
        <v>2914521.5</v>
      </c>
      <c r="H656" s="11">
        <v>2902372.34</v>
      </c>
      <c r="I656" s="11">
        <f t="shared" si="28"/>
        <v>99.583150784785772</v>
      </c>
    </row>
    <row r="657" spans="2:9" s="40" customFormat="1" ht="15.6">
      <c r="B657" s="9" t="s">
        <v>168</v>
      </c>
      <c r="C657" s="27">
        <v>40</v>
      </c>
      <c r="D657" s="7">
        <v>1</v>
      </c>
      <c r="E657" s="8">
        <v>240</v>
      </c>
      <c r="F657" s="2">
        <v>300</v>
      </c>
      <c r="G657" s="11">
        <f>G658</f>
        <v>0</v>
      </c>
      <c r="H657" s="11">
        <f>H658</f>
        <v>0</v>
      </c>
      <c r="I657" s="11"/>
    </row>
    <row r="658" spans="2:9" s="40" customFormat="1" ht="31.2">
      <c r="B658" s="9" t="s">
        <v>253</v>
      </c>
      <c r="C658" s="27">
        <v>40</v>
      </c>
      <c r="D658" s="7">
        <v>1</v>
      </c>
      <c r="E658" s="8">
        <v>240</v>
      </c>
      <c r="F658" s="2">
        <v>320</v>
      </c>
      <c r="G658" s="11"/>
      <c r="H658" s="11"/>
      <c r="I658" s="11"/>
    </row>
    <row r="659" spans="2:9" s="40" customFormat="1" ht="15.6">
      <c r="B659" s="9" t="s">
        <v>55</v>
      </c>
      <c r="C659" s="27">
        <v>40</v>
      </c>
      <c r="D659" s="7">
        <v>1</v>
      </c>
      <c r="E659" s="8">
        <v>240</v>
      </c>
      <c r="F659" s="2">
        <v>800</v>
      </c>
      <c r="G659" s="11">
        <f>G660</f>
        <v>235000</v>
      </c>
      <c r="H659" s="11">
        <f>H660</f>
        <v>235000</v>
      </c>
      <c r="I659" s="11">
        <f t="shared" si="28"/>
        <v>100</v>
      </c>
    </row>
    <row r="660" spans="2:9" s="40" customFormat="1" ht="15.6">
      <c r="B660" s="9" t="s">
        <v>56</v>
      </c>
      <c r="C660" s="27">
        <v>40</v>
      </c>
      <c r="D660" s="7">
        <v>1</v>
      </c>
      <c r="E660" s="8">
        <v>240</v>
      </c>
      <c r="F660" s="2">
        <v>850</v>
      </c>
      <c r="G660" s="11">
        <v>235000</v>
      </c>
      <c r="H660" s="11">
        <v>235000</v>
      </c>
      <c r="I660" s="11">
        <f t="shared" si="28"/>
        <v>100</v>
      </c>
    </row>
    <row r="661" spans="2:9" s="40" customFormat="1" ht="31.2">
      <c r="B661" s="6" t="s">
        <v>159</v>
      </c>
      <c r="C661" s="27">
        <v>40</v>
      </c>
      <c r="D661" s="7">
        <v>1</v>
      </c>
      <c r="E661" s="8">
        <v>3264</v>
      </c>
      <c r="F661" s="2"/>
      <c r="G661" s="11">
        <f>G662</f>
        <v>2088000</v>
      </c>
      <c r="H661" s="11">
        <f>H662</f>
        <v>1870285.31</v>
      </c>
      <c r="I661" s="11">
        <f t="shared" si="28"/>
        <v>89.573051245210735</v>
      </c>
    </row>
    <row r="662" spans="2:9" s="40" customFormat="1" ht="15.6">
      <c r="B662" s="9" t="s">
        <v>168</v>
      </c>
      <c r="C662" s="27">
        <v>40</v>
      </c>
      <c r="D662" s="7">
        <v>1</v>
      </c>
      <c r="E662" s="8">
        <v>3264</v>
      </c>
      <c r="F662" s="2">
        <v>300</v>
      </c>
      <c r="G662" s="11">
        <f>G663</f>
        <v>2088000</v>
      </c>
      <c r="H662" s="11">
        <f>H663</f>
        <v>1870285.31</v>
      </c>
      <c r="I662" s="11">
        <f t="shared" si="28"/>
        <v>89.573051245210735</v>
      </c>
    </row>
    <row r="663" spans="2:9" s="40" customFormat="1" ht="15.6">
      <c r="B663" s="9" t="s">
        <v>160</v>
      </c>
      <c r="C663" s="27">
        <v>40</v>
      </c>
      <c r="D663" s="7">
        <v>1</v>
      </c>
      <c r="E663" s="8">
        <v>3264</v>
      </c>
      <c r="F663" s="1">
        <v>330</v>
      </c>
      <c r="G663" s="11">
        <v>2088000</v>
      </c>
      <c r="H663" s="11">
        <v>1870285.31</v>
      </c>
      <c r="I663" s="11">
        <f t="shared" si="28"/>
        <v>89.573051245210735</v>
      </c>
    </row>
    <row r="664" spans="2:9" s="40" customFormat="1" ht="31.2">
      <c r="B664" s="9" t="s">
        <v>161</v>
      </c>
      <c r="C664" s="27">
        <v>40</v>
      </c>
      <c r="D664" s="7">
        <v>2</v>
      </c>
      <c r="E664" s="8">
        <v>0</v>
      </c>
      <c r="F664" s="1"/>
      <c r="G664" s="11">
        <f>G665</f>
        <v>323760800</v>
      </c>
      <c r="H664" s="11">
        <f>H665</f>
        <v>301408571.02999997</v>
      </c>
      <c r="I664" s="11">
        <f t="shared" si="28"/>
        <v>93.096066920393071</v>
      </c>
    </row>
    <row r="665" spans="2:9" s="40" customFormat="1" ht="46.8">
      <c r="B665" s="9" t="s">
        <v>162</v>
      </c>
      <c r="C665" s="27">
        <v>40</v>
      </c>
      <c r="D665" s="7">
        <v>2</v>
      </c>
      <c r="E665" s="8">
        <v>9602</v>
      </c>
      <c r="F665" s="1"/>
      <c r="G665" s="11">
        <f>G668+G666</f>
        <v>323760800</v>
      </c>
      <c r="H665" s="11">
        <f>H668+H666</f>
        <v>301408571.02999997</v>
      </c>
      <c r="I665" s="11">
        <f t="shared" si="28"/>
        <v>93.096066920393071</v>
      </c>
    </row>
    <row r="666" spans="2:9" s="40" customFormat="1" ht="15.6">
      <c r="B666" s="9" t="s">
        <v>129</v>
      </c>
      <c r="C666" s="27">
        <v>40</v>
      </c>
      <c r="D666" s="7">
        <v>2</v>
      </c>
      <c r="E666" s="8">
        <v>9602</v>
      </c>
      <c r="F666" s="1">
        <v>200</v>
      </c>
      <c r="G666" s="11">
        <f>G667</f>
        <v>478155.4</v>
      </c>
      <c r="H666" s="11">
        <f>H667</f>
        <v>298145</v>
      </c>
      <c r="I666" s="11">
        <f t="shared" si="28"/>
        <v>62.35315966315553</v>
      </c>
    </row>
    <row r="667" spans="2:9" s="40" customFormat="1" ht="31.2">
      <c r="B667" s="9" t="s">
        <v>130</v>
      </c>
      <c r="C667" s="27">
        <v>40</v>
      </c>
      <c r="D667" s="7">
        <v>2</v>
      </c>
      <c r="E667" s="8">
        <v>9602</v>
      </c>
      <c r="F667" s="1">
        <v>240</v>
      </c>
      <c r="G667" s="11">
        <v>478155.4</v>
      </c>
      <c r="H667" s="11">
        <v>298145</v>
      </c>
      <c r="I667" s="11">
        <f t="shared" si="28"/>
        <v>62.35315966315553</v>
      </c>
    </row>
    <row r="668" spans="2:9" s="40" customFormat="1" ht="31.2">
      <c r="B668" s="9" t="s">
        <v>8</v>
      </c>
      <c r="C668" s="27">
        <v>40</v>
      </c>
      <c r="D668" s="7">
        <v>2</v>
      </c>
      <c r="E668" s="8">
        <v>9602</v>
      </c>
      <c r="F668" s="1">
        <v>400</v>
      </c>
      <c r="G668" s="11">
        <f>G669</f>
        <v>323282644.60000002</v>
      </c>
      <c r="H668" s="11">
        <f>H669</f>
        <v>301110426.02999997</v>
      </c>
      <c r="I668" s="11">
        <f t="shared" si="28"/>
        <v>93.141537617203696</v>
      </c>
    </row>
    <row r="669" spans="2:9" s="40" customFormat="1" ht="15.6">
      <c r="B669" s="9" t="s">
        <v>9</v>
      </c>
      <c r="C669" s="27">
        <v>40</v>
      </c>
      <c r="D669" s="7">
        <v>2</v>
      </c>
      <c r="E669" s="8">
        <v>9602</v>
      </c>
      <c r="F669" s="1">
        <v>410</v>
      </c>
      <c r="G669" s="11">
        <v>323282644.60000002</v>
      </c>
      <c r="H669" s="11">
        <v>301110426.02999997</v>
      </c>
      <c r="I669" s="11">
        <f t="shared" si="28"/>
        <v>93.141537617203696</v>
      </c>
    </row>
    <row r="670" spans="2:9" s="40" customFormat="1" ht="31.2">
      <c r="B670" s="6" t="s">
        <v>163</v>
      </c>
      <c r="C670" s="27">
        <v>40</v>
      </c>
      <c r="D670" s="7">
        <v>4</v>
      </c>
      <c r="E670" s="8">
        <v>0</v>
      </c>
      <c r="F670" s="2"/>
      <c r="G670" s="11">
        <f>G671</f>
        <v>5404000</v>
      </c>
      <c r="H670" s="11">
        <f>H671</f>
        <v>5404000</v>
      </c>
      <c r="I670" s="11">
        <f t="shared" si="28"/>
        <v>100</v>
      </c>
    </row>
    <row r="671" spans="2:9" s="40" customFormat="1" ht="31.2">
      <c r="B671" s="6" t="s">
        <v>164</v>
      </c>
      <c r="C671" s="27">
        <v>40</v>
      </c>
      <c r="D671" s="7">
        <v>4</v>
      </c>
      <c r="E671" s="8">
        <v>5118</v>
      </c>
      <c r="F671" s="2"/>
      <c r="G671" s="11">
        <f>G672+G674</f>
        <v>5404000</v>
      </c>
      <c r="H671" s="11">
        <f>H672+H674</f>
        <v>5404000</v>
      </c>
      <c r="I671" s="11">
        <f t="shared" si="28"/>
        <v>100</v>
      </c>
    </row>
    <row r="672" spans="2:9" s="40" customFormat="1" ht="46.8">
      <c r="B672" s="9" t="s">
        <v>46</v>
      </c>
      <c r="C672" s="27">
        <v>40</v>
      </c>
      <c r="D672" s="7">
        <v>4</v>
      </c>
      <c r="E672" s="8">
        <v>5118</v>
      </c>
      <c r="F672" s="2">
        <v>100</v>
      </c>
      <c r="G672" s="11">
        <f>G673</f>
        <v>5166196.4000000004</v>
      </c>
      <c r="H672" s="11">
        <f>H673</f>
        <v>5166196.4000000004</v>
      </c>
      <c r="I672" s="11">
        <f t="shared" si="28"/>
        <v>100</v>
      </c>
    </row>
    <row r="673" spans="2:9" s="40" customFormat="1" ht="15.6">
      <c r="B673" s="9" t="s">
        <v>173</v>
      </c>
      <c r="C673" s="27">
        <v>40</v>
      </c>
      <c r="D673" s="7">
        <v>4</v>
      </c>
      <c r="E673" s="8">
        <v>5118</v>
      </c>
      <c r="F673" s="2">
        <v>120</v>
      </c>
      <c r="G673" s="11">
        <f>5112228.54+53967.86</f>
        <v>5166196.4000000004</v>
      </c>
      <c r="H673" s="11">
        <f>53967.86+5112228.54</f>
        <v>5166196.4000000004</v>
      </c>
      <c r="I673" s="11">
        <f t="shared" si="28"/>
        <v>100</v>
      </c>
    </row>
    <row r="674" spans="2:9" s="40" customFormat="1" ht="15.6">
      <c r="B674" s="9" t="s">
        <v>129</v>
      </c>
      <c r="C674" s="27">
        <v>40</v>
      </c>
      <c r="D674" s="7">
        <v>4</v>
      </c>
      <c r="E674" s="8">
        <v>5118</v>
      </c>
      <c r="F674" s="2">
        <v>200</v>
      </c>
      <c r="G674" s="11">
        <f>G675</f>
        <v>237803.6</v>
      </c>
      <c r="H674" s="11">
        <f>H675</f>
        <v>237803.6</v>
      </c>
      <c r="I674" s="11">
        <f t="shared" si="28"/>
        <v>100</v>
      </c>
    </row>
    <row r="675" spans="2:9" s="40" customFormat="1" ht="31.2">
      <c r="B675" s="9" t="s">
        <v>130</v>
      </c>
      <c r="C675" s="27">
        <v>40</v>
      </c>
      <c r="D675" s="7">
        <v>4</v>
      </c>
      <c r="E675" s="8">
        <v>5118</v>
      </c>
      <c r="F675" s="2">
        <v>240</v>
      </c>
      <c r="G675" s="11">
        <v>237803.6</v>
      </c>
      <c r="H675" s="11">
        <v>237803.6</v>
      </c>
      <c r="I675" s="11">
        <f t="shared" si="28"/>
        <v>100</v>
      </c>
    </row>
    <row r="676" spans="2:9" s="40" customFormat="1" ht="31.2">
      <c r="B676" s="6" t="s">
        <v>165</v>
      </c>
      <c r="C676" s="27">
        <v>40</v>
      </c>
      <c r="D676" s="7">
        <v>5</v>
      </c>
      <c r="E676" s="8">
        <v>0</v>
      </c>
      <c r="F676" s="2"/>
      <c r="G676" s="11">
        <f>G677+G682</f>
        <v>9402000</v>
      </c>
      <c r="H676" s="11">
        <f>H677+H682</f>
        <v>8644025.5600000005</v>
      </c>
      <c r="I676" s="11">
        <f t="shared" si="28"/>
        <v>91.938157413316318</v>
      </c>
    </row>
    <row r="677" spans="2:9" s="40" customFormat="1" ht="46.8">
      <c r="B677" s="6" t="s">
        <v>166</v>
      </c>
      <c r="C677" s="27">
        <v>40</v>
      </c>
      <c r="D677" s="7">
        <v>5</v>
      </c>
      <c r="E677" s="8">
        <v>5588</v>
      </c>
      <c r="F677" s="2"/>
      <c r="G677" s="11">
        <f>G678+G680</f>
        <v>708600</v>
      </c>
      <c r="H677" s="11">
        <f>H678+H680</f>
        <v>698652.92</v>
      </c>
      <c r="I677" s="11">
        <f t="shared" si="28"/>
        <v>98.596234829240757</v>
      </c>
    </row>
    <row r="678" spans="2:9" s="40" customFormat="1" ht="46.8">
      <c r="B678" s="9" t="s">
        <v>46</v>
      </c>
      <c r="C678" s="27">
        <v>40</v>
      </c>
      <c r="D678" s="7">
        <v>5</v>
      </c>
      <c r="E678" s="8">
        <v>5588</v>
      </c>
      <c r="F678" s="2">
        <v>100</v>
      </c>
      <c r="G678" s="11">
        <f>G679</f>
        <v>569908.02</v>
      </c>
      <c r="H678" s="11">
        <f>H679</f>
        <v>569908.02</v>
      </c>
      <c r="I678" s="11">
        <f t="shared" si="28"/>
        <v>100</v>
      </c>
    </row>
    <row r="679" spans="2:9" s="40" customFormat="1" ht="15.6">
      <c r="B679" s="9" t="s">
        <v>173</v>
      </c>
      <c r="C679" s="27">
        <v>40</v>
      </c>
      <c r="D679" s="7">
        <v>5</v>
      </c>
      <c r="E679" s="8">
        <v>5588</v>
      </c>
      <c r="F679" s="2">
        <v>120</v>
      </c>
      <c r="G679" s="11">
        <v>569908.02</v>
      </c>
      <c r="H679" s="11">
        <v>569908.02</v>
      </c>
      <c r="I679" s="11">
        <f t="shared" si="28"/>
        <v>100</v>
      </c>
    </row>
    <row r="680" spans="2:9" s="40" customFormat="1" ht="15.6">
      <c r="B680" s="9" t="s">
        <v>129</v>
      </c>
      <c r="C680" s="27">
        <v>40</v>
      </c>
      <c r="D680" s="7">
        <v>5</v>
      </c>
      <c r="E680" s="8">
        <v>5588</v>
      </c>
      <c r="F680" s="2">
        <v>200</v>
      </c>
      <c r="G680" s="11">
        <f>G681</f>
        <v>138691.98000000001</v>
      </c>
      <c r="H680" s="11">
        <f>H681</f>
        <v>128744.9</v>
      </c>
      <c r="I680" s="11">
        <f t="shared" si="28"/>
        <v>92.827934246810798</v>
      </c>
    </row>
    <row r="681" spans="2:9" s="40" customFormat="1" ht="31.2">
      <c r="B681" s="9" t="s">
        <v>130</v>
      </c>
      <c r="C681" s="27">
        <v>40</v>
      </c>
      <c r="D681" s="7">
        <v>5</v>
      </c>
      <c r="E681" s="8">
        <v>5588</v>
      </c>
      <c r="F681" s="2">
        <v>240</v>
      </c>
      <c r="G681" s="11">
        <v>138691.98000000001</v>
      </c>
      <c r="H681" s="11">
        <v>128744.9</v>
      </c>
      <c r="I681" s="11">
        <f t="shared" si="28"/>
        <v>92.827934246810798</v>
      </c>
    </row>
    <row r="682" spans="2:9" s="40" customFormat="1" ht="46.8">
      <c r="B682" s="6" t="s">
        <v>243</v>
      </c>
      <c r="C682" s="27">
        <v>40</v>
      </c>
      <c r="D682" s="7">
        <v>5</v>
      </c>
      <c r="E682" s="8">
        <v>5589</v>
      </c>
      <c r="F682" s="2"/>
      <c r="G682" s="11">
        <f>G683+G685</f>
        <v>8693400</v>
      </c>
      <c r="H682" s="11">
        <f>H683+H685</f>
        <v>7945372.6399999997</v>
      </c>
      <c r="I682" s="11">
        <f t="shared" si="28"/>
        <v>91.395456783306869</v>
      </c>
    </row>
    <row r="683" spans="2:9" s="40" customFormat="1" ht="46.8">
      <c r="B683" s="9" t="s">
        <v>46</v>
      </c>
      <c r="C683" s="27">
        <v>40</v>
      </c>
      <c r="D683" s="7">
        <v>5</v>
      </c>
      <c r="E683" s="8">
        <v>5589</v>
      </c>
      <c r="F683" s="2">
        <v>100</v>
      </c>
      <c r="G683" s="11">
        <f>G684</f>
        <v>6270969</v>
      </c>
      <c r="H683" s="11">
        <f>H684</f>
        <v>5634556.0899999999</v>
      </c>
      <c r="I683" s="11">
        <f t="shared" si="28"/>
        <v>89.851442257169495</v>
      </c>
    </row>
    <row r="684" spans="2:9" s="40" customFormat="1" ht="15.6">
      <c r="B684" s="9" t="s">
        <v>173</v>
      </c>
      <c r="C684" s="27">
        <v>40</v>
      </c>
      <c r="D684" s="7">
        <v>5</v>
      </c>
      <c r="E684" s="8">
        <v>5589</v>
      </c>
      <c r="F684" s="2">
        <v>120</v>
      </c>
      <c r="G684" s="11">
        <f>6116000+154969</f>
        <v>6270969</v>
      </c>
      <c r="H684" s="11">
        <f>5479587.09+154969</f>
        <v>5634556.0899999999</v>
      </c>
      <c r="I684" s="11">
        <f t="shared" si="28"/>
        <v>89.851442257169495</v>
      </c>
    </row>
    <row r="685" spans="2:9" s="40" customFormat="1" ht="15.6">
      <c r="B685" s="9" t="s">
        <v>129</v>
      </c>
      <c r="C685" s="27">
        <v>40</v>
      </c>
      <c r="D685" s="7">
        <v>5</v>
      </c>
      <c r="E685" s="8">
        <v>5589</v>
      </c>
      <c r="F685" s="2">
        <v>200</v>
      </c>
      <c r="G685" s="11">
        <f>G686</f>
        <v>2422431</v>
      </c>
      <c r="H685" s="11">
        <f>H686</f>
        <v>2310816.5499999998</v>
      </c>
      <c r="I685" s="11">
        <f t="shared" si="28"/>
        <v>95.392461126859757</v>
      </c>
    </row>
    <row r="686" spans="2:9" s="40" customFormat="1" ht="31.2">
      <c r="B686" s="9" t="s">
        <v>130</v>
      </c>
      <c r="C686" s="27">
        <v>40</v>
      </c>
      <c r="D686" s="7">
        <v>5</v>
      </c>
      <c r="E686" s="8">
        <v>5589</v>
      </c>
      <c r="F686" s="2">
        <v>240</v>
      </c>
      <c r="G686" s="11">
        <v>2422431</v>
      </c>
      <c r="H686" s="11">
        <v>2310816.5499999998</v>
      </c>
      <c r="I686" s="11">
        <f t="shared" si="28"/>
        <v>95.392461126859757</v>
      </c>
    </row>
    <row r="687" spans="2:9" s="40" customFormat="1" ht="15.6">
      <c r="B687" s="9" t="s">
        <v>244</v>
      </c>
      <c r="C687" s="27">
        <v>40</v>
      </c>
      <c r="D687" s="7">
        <v>6</v>
      </c>
      <c r="E687" s="8"/>
      <c r="F687" s="1"/>
      <c r="G687" s="11">
        <f t="shared" ref="G687:H689" si="29">G688</f>
        <v>479198.71999999997</v>
      </c>
      <c r="H687" s="11">
        <f t="shared" si="29"/>
        <v>479198.71999999997</v>
      </c>
      <c r="I687" s="11">
        <f t="shared" si="28"/>
        <v>100</v>
      </c>
    </row>
    <row r="688" spans="2:9" s="40" customFormat="1" ht="46.8">
      <c r="B688" s="9" t="s">
        <v>245</v>
      </c>
      <c r="C688" s="27">
        <v>40</v>
      </c>
      <c r="D688" s="7">
        <v>6</v>
      </c>
      <c r="E688" s="8">
        <v>5607</v>
      </c>
      <c r="F688" s="1"/>
      <c r="G688" s="11">
        <f t="shared" si="29"/>
        <v>479198.71999999997</v>
      </c>
      <c r="H688" s="11">
        <f t="shared" si="29"/>
        <v>479198.71999999997</v>
      </c>
      <c r="I688" s="11">
        <f t="shared" si="28"/>
        <v>100</v>
      </c>
    </row>
    <row r="689" spans="2:9" s="40" customFormat="1" ht="31.2">
      <c r="B689" s="9" t="s">
        <v>124</v>
      </c>
      <c r="C689" s="27">
        <v>40</v>
      </c>
      <c r="D689" s="7">
        <v>6</v>
      </c>
      <c r="E689" s="8">
        <v>5607</v>
      </c>
      <c r="F689" s="1">
        <v>600</v>
      </c>
      <c r="G689" s="11">
        <f t="shared" si="29"/>
        <v>479198.71999999997</v>
      </c>
      <c r="H689" s="11">
        <f t="shared" si="29"/>
        <v>479198.71999999997</v>
      </c>
      <c r="I689" s="11">
        <f>H689/G689*100</f>
        <v>100</v>
      </c>
    </row>
    <row r="690" spans="2:9" s="40" customFormat="1" ht="15.6">
      <c r="B690" s="9" t="s">
        <v>126</v>
      </c>
      <c r="C690" s="27">
        <v>40</v>
      </c>
      <c r="D690" s="7">
        <v>6</v>
      </c>
      <c r="E690" s="8">
        <v>5607</v>
      </c>
      <c r="F690" s="1">
        <v>620</v>
      </c>
      <c r="G690" s="11">
        <v>479198.71999999997</v>
      </c>
      <c r="H690" s="11">
        <v>479198.71999999997</v>
      </c>
      <c r="I690" s="11">
        <f>H690/G690*100</f>
        <v>100</v>
      </c>
    </row>
    <row r="691" spans="2:9" s="40" customFormat="1" ht="15.6" hidden="1">
      <c r="B691" s="6" t="s">
        <v>246</v>
      </c>
      <c r="C691" s="27">
        <v>40</v>
      </c>
      <c r="D691" s="7">
        <v>7</v>
      </c>
      <c r="E691" s="8">
        <v>0</v>
      </c>
      <c r="F691" s="2"/>
      <c r="G691" s="11">
        <f t="shared" ref="G691:H693" si="30">G692</f>
        <v>0</v>
      </c>
      <c r="H691" s="11">
        <f t="shared" si="30"/>
        <v>0</v>
      </c>
      <c r="I691" s="11"/>
    </row>
    <row r="692" spans="2:9" s="40" customFormat="1" ht="15.6" hidden="1">
      <c r="B692" s="6" t="s">
        <v>247</v>
      </c>
      <c r="C692" s="27">
        <v>40</v>
      </c>
      <c r="D692" s="7">
        <v>7</v>
      </c>
      <c r="E692" s="8">
        <v>705</v>
      </c>
      <c r="F692" s="2"/>
      <c r="G692" s="11">
        <f t="shared" si="30"/>
        <v>0</v>
      </c>
      <c r="H692" s="11">
        <f t="shared" si="30"/>
        <v>0</v>
      </c>
      <c r="I692" s="11"/>
    </row>
    <row r="693" spans="2:9" s="40" customFormat="1" ht="15.6" hidden="1">
      <c r="B693" s="9" t="s">
        <v>55</v>
      </c>
      <c r="C693" s="27">
        <v>40</v>
      </c>
      <c r="D693" s="7">
        <v>7</v>
      </c>
      <c r="E693" s="8">
        <v>705</v>
      </c>
      <c r="F693" s="2">
        <v>800</v>
      </c>
      <c r="G693" s="11"/>
      <c r="H693" s="11">
        <f t="shared" si="30"/>
        <v>0</v>
      </c>
      <c r="I693" s="11"/>
    </row>
    <row r="694" spans="2:9" s="40" customFormat="1" ht="15.6" hidden="1">
      <c r="B694" s="9" t="s">
        <v>248</v>
      </c>
      <c r="C694" s="27">
        <v>40</v>
      </c>
      <c r="D694" s="7">
        <v>7</v>
      </c>
      <c r="E694" s="8">
        <v>705</v>
      </c>
      <c r="F694" s="1">
        <v>870</v>
      </c>
      <c r="G694" s="11"/>
      <c r="H694" s="11"/>
      <c r="I694" s="11"/>
    </row>
    <row r="695" spans="2:9" s="40" customFormat="1" ht="25.95" hidden="1" customHeight="1">
      <c r="B695" s="9" t="s">
        <v>271</v>
      </c>
      <c r="C695" s="27">
        <v>51</v>
      </c>
      <c r="D695" s="7">
        <v>0</v>
      </c>
      <c r="E695" s="8">
        <v>0</v>
      </c>
      <c r="F695" s="1"/>
      <c r="G695" s="11"/>
      <c r="H695" s="11">
        <f>H696</f>
        <v>0</v>
      </c>
      <c r="I695" s="11"/>
    </row>
    <row r="696" spans="2:9" s="40" customFormat="1" ht="15.6" hidden="1">
      <c r="B696" s="9" t="s">
        <v>270</v>
      </c>
      <c r="C696" s="27">
        <v>51</v>
      </c>
      <c r="D696" s="7">
        <v>4</v>
      </c>
      <c r="E696" s="8">
        <v>0</v>
      </c>
      <c r="F696" s="1"/>
      <c r="G696" s="11"/>
      <c r="H696" s="11">
        <f>H697</f>
        <v>0</v>
      </c>
      <c r="I696" s="11"/>
    </row>
    <row r="697" spans="2:9" s="40" customFormat="1" ht="15.6" hidden="1">
      <c r="B697" s="9" t="s">
        <v>272</v>
      </c>
      <c r="C697" s="27">
        <v>51</v>
      </c>
      <c r="D697" s="7">
        <v>4</v>
      </c>
      <c r="E697" s="8">
        <v>100</v>
      </c>
      <c r="F697" s="1"/>
      <c r="G697" s="11"/>
      <c r="H697" s="11">
        <f>H698</f>
        <v>0</v>
      </c>
      <c r="I697" s="11"/>
    </row>
    <row r="698" spans="2:9" s="40" customFormat="1" ht="15.6" hidden="1">
      <c r="B698" s="9" t="s">
        <v>168</v>
      </c>
      <c r="C698" s="27">
        <v>51</v>
      </c>
      <c r="D698" s="7">
        <v>4</v>
      </c>
      <c r="E698" s="8">
        <v>100</v>
      </c>
      <c r="F698" s="1">
        <v>300</v>
      </c>
      <c r="G698" s="11"/>
      <c r="H698" s="11">
        <f>H699</f>
        <v>0</v>
      </c>
      <c r="I698" s="11"/>
    </row>
    <row r="699" spans="2:9" s="40" customFormat="1" ht="19.95" hidden="1" customHeight="1">
      <c r="B699" s="9" t="s">
        <v>169</v>
      </c>
      <c r="C699" s="27">
        <v>51</v>
      </c>
      <c r="D699" s="7">
        <v>4</v>
      </c>
      <c r="E699" s="8">
        <v>100</v>
      </c>
      <c r="F699" s="1">
        <v>310</v>
      </c>
      <c r="G699" s="11"/>
      <c r="H699" s="11"/>
      <c r="I699" s="11"/>
    </row>
    <row r="700" spans="2:9" s="41" customFormat="1" ht="15.6">
      <c r="B700" s="33" t="s">
        <v>135</v>
      </c>
      <c r="C700" s="34"/>
      <c r="D700" s="35"/>
      <c r="E700" s="36"/>
      <c r="F700" s="37"/>
      <c r="G700" s="38">
        <f>G35+G130+G170+G174+G222+G245+G272+G296+G373+G423+G455+G477+G486+G512+G521+G542+G547+G559+G594+G600+G624</f>
        <v>3594680650.7799997</v>
      </c>
      <c r="H700" s="38">
        <f>H35+H130+H170+H174+H222+H245+H272+H296+H373+H423+H455+H477+H486+H512+H521+H542+H547+H559+H594+H600+H624+H695</f>
        <v>3334305198.3000002</v>
      </c>
      <c r="I700" s="38">
        <f>H700/G700*100</f>
        <v>92.756645783722078</v>
      </c>
    </row>
    <row r="701" spans="2:9" s="41" customFormat="1" ht="16.8">
      <c r="B701" s="39" t="s">
        <v>136</v>
      </c>
      <c r="C701" s="42"/>
      <c r="D701" s="62"/>
      <c r="E701" s="63"/>
      <c r="F701" s="63"/>
      <c r="G701" s="38">
        <f>G30-G700</f>
        <v>-721416774.39999962</v>
      </c>
      <c r="H701" s="38">
        <f>H30-H700</f>
        <v>-523347731.37000036</v>
      </c>
      <c r="I701" s="38"/>
    </row>
    <row r="702" spans="2:9" s="44" customFormat="1" ht="33.6">
      <c r="B702" s="43" t="s">
        <v>317</v>
      </c>
      <c r="C702" s="42">
        <v>40</v>
      </c>
      <c r="D702" s="62" t="s">
        <v>318</v>
      </c>
      <c r="E702" s="63"/>
      <c r="F702" s="63"/>
      <c r="G702" s="47">
        <f>G703+G704+G705</f>
        <v>721416774.39999998</v>
      </c>
      <c r="H702" s="47">
        <f>H703+H704+H705</f>
        <v>523347731.37</v>
      </c>
      <c r="I702" s="47">
        <f>H702/G702*100</f>
        <v>72.54443616247579</v>
      </c>
    </row>
    <row r="703" spans="2:9" s="48" customFormat="1" ht="31.2">
      <c r="B703" s="45" t="s">
        <v>319</v>
      </c>
      <c r="C703" s="46">
        <v>40</v>
      </c>
      <c r="D703" s="73" t="s">
        <v>320</v>
      </c>
      <c r="E703" s="74"/>
      <c r="F703" s="75"/>
      <c r="G703" s="47">
        <v>71629200</v>
      </c>
      <c r="H703" s="51">
        <v>0</v>
      </c>
      <c r="I703" s="47">
        <f>H703/G703*100</f>
        <v>0</v>
      </c>
    </row>
    <row r="704" spans="2:9" s="48" customFormat="1" ht="31.2">
      <c r="B704" s="45" t="s">
        <v>321</v>
      </c>
      <c r="C704" s="46">
        <v>40</v>
      </c>
      <c r="D704" s="73" t="s">
        <v>322</v>
      </c>
      <c r="E704" s="74"/>
      <c r="F704" s="75"/>
      <c r="G704" s="47">
        <v>29316.15</v>
      </c>
      <c r="H704" s="51">
        <v>29159.79</v>
      </c>
      <c r="I704" s="47">
        <f>H704/G704*100</f>
        <v>99.466642106825077</v>
      </c>
    </row>
    <row r="705" spans="2:9" s="48" customFormat="1" ht="22.2" customHeight="1">
      <c r="B705" s="45" t="s">
        <v>37</v>
      </c>
      <c r="C705" s="46">
        <v>40</v>
      </c>
      <c r="D705" s="73" t="s">
        <v>38</v>
      </c>
      <c r="E705" s="74"/>
      <c r="F705" s="75"/>
      <c r="G705" s="47">
        <v>649758258.25</v>
      </c>
      <c r="H705" s="47">
        <v>523318571.57999998</v>
      </c>
      <c r="I705" s="47">
        <f>H705/G705*100</f>
        <v>80.540503323414285</v>
      </c>
    </row>
  </sheetData>
  <mergeCells count="37">
    <mergeCell ref="K32:M32"/>
    <mergeCell ref="C28:F28"/>
    <mergeCell ref="C29:F29"/>
    <mergeCell ref="C15:F15"/>
    <mergeCell ref="C16:F16"/>
    <mergeCell ref="C27:F27"/>
    <mergeCell ref="C25:F25"/>
    <mergeCell ref="C24:F24"/>
    <mergeCell ref="C18:F18"/>
    <mergeCell ref="C31:F31"/>
    <mergeCell ref="C14:F14"/>
    <mergeCell ref="C11:F11"/>
    <mergeCell ref="C17:F17"/>
    <mergeCell ref="D705:F705"/>
    <mergeCell ref="D701:F701"/>
    <mergeCell ref="D703:F703"/>
    <mergeCell ref="D704:F704"/>
    <mergeCell ref="D702:F702"/>
    <mergeCell ref="C21:F21"/>
    <mergeCell ref="C26:F26"/>
    <mergeCell ref="C4:F4"/>
    <mergeCell ref="C5:F5"/>
    <mergeCell ref="C32:E32"/>
    <mergeCell ref="C30:F30"/>
    <mergeCell ref="B6:I6"/>
    <mergeCell ref="C20:F20"/>
    <mergeCell ref="C7:F7"/>
    <mergeCell ref="C22:F22"/>
    <mergeCell ref="C23:F23"/>
    <mergeCell ref="C13:F13"/>
    <mergeCell ref="C12:F12"/>
    <mergeCell ref="B34:I34"/>
    <mergeCell ref="B1:I1"/>
    <mergeCell ref="C19:F19"/>
    <mergeCell ref="C8:F8"/>
    <mergeCell ref="C9:F9"/>
    <mergeCell ref="C10:F10"/>
  </mergeCells>
  <phoneticPr fontId="4" type="noConversion"/>
  <printOptions horizontalCentered="1"/>
  <pageMargins left="0.39370078740157483" right="0.39370078740157483" top="0.19685039370078741" bottom="0.19685039370078741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2015-02-27T11:20:30Z</cp:lastPrinted>
  <dcterms:created xsi:type="dcterms:W3CDTF">2006-09-16T00:00:00Z</dcterms:created>
  <dcterms:modified xsi:type="dcterms:W3CDTF">2015-03-25T05:38:24Z</dcterms:modified>
</cp:coreProperties>
</file>