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4"/>
  </bookViews>
  <sheets>
    <sheet name="1" sheetId="11" r:id="rId1"/>
    <sheet name="2" sheetId="10" r:id="rId2"/>
    <sheet name="3" sheetId="9" r:id="rId3"/>
    <sheet name="не надо " sheetId="12" r:id="rId4"/>
    <sheet name="не надо1" sheetId="13" r:id="rId5"/>
    <sheet name="4" sheetId="19" r:id="rId6"/>
    <sheet name="5" sheetId="3" r:id="rId7"/>
    <sheet name="6" sheetId="4" r:id="rId8"/>
    <sheet name="7.1" sheetId="21" r:id="rId9"/>
    <sheet name="7.2" sheetId="22" r:id="rId10"/>
    <sheet name="7.3" sheetId="23" r:id="rId11"/>
    <sheet name="7.4" sheetId="24" r:id="rId12"/>
    <sheet name="не надо2" sheetId="15" r:id="rId13"/>
    <sheet name="8" sheetId="5" r:id="rId14"/>
    <sheet name="не надо" sheetId="14" r:id="rId15"/>
  </sheets>
  <calcPr calcId="114210"/>
</workbook>
</file>

<file path=xl/calcChain.xml><?xml version="1.0" encoding="utf-8"?>
<calcChain xmlns="http://schemas.openxmlformats.org/spreadsheetml/2006/main">
  <c r="F7" i="24"/>
  <c r="G7"/>
  <c r="H7"/>
  <c r="J7"/>
  <c r="K7"/>
  <c r="M7"/>
  <c r="N7"/>
  <c r="C8"/>
  <c r="D8"/>
  <c r="E8"/>
  <c r="F8"/>
  <c r="G8"/>
  <c r="H8"/>
  <c r="I8"/>
  <c r="J8"/>
  <c r="K8"/>
  <c r="L8"/>
  <c r="M8"/>
  <c r="N8"/>
  <c r="F13" i="23"/>
  <c r="G10"/>
  <c r="H10"/>
  <c r="I10"/>
  <c r="J10"/>
  <c r="K10"/>
  <c r="L10"/>
  <c r="M10"/>
  <c r="N10"/>
  <c r="O10"/>
  <c r="P10"/>
  <c r="H11"/>
  <c r="H12"/>
  <c r="G8"/>
  <c r="H8"/>
  <c r="I8"/>
  <c r="J8"/>
  <c r="K8"/>
  <c r="L8"/>
  <c r="M8"/>
  <c r="G9"/>
  <c r="H9"/>
  <c r="I9"/>
  <c r="J9"/>
  <c r="K9"/>
  <c r="L9"/>
  <c r="M9"/>
  <c r="G7"/>
  <c r="H7"/>
  <c r="I7"/>
  <c r="J7"/>
  <c r="K7"/>
  <c r="L7"/>
  <c r="M7"/>
  <c r="C13"/>
  <c r="N7"/>
  <c r="O7"/>
  <c r="P7"/>
  <c r="N8"/>
  <c r="O8"/>
  <c r="P8"/>
  <c r="N9"/>
  <c r="O9"/>
  <c r="P9"/>
  <c r="P13"/>
  <c r="E13"/>
  <c r="G13"/>
  <c r="H13"/>
  <c r="I13"/>
  <c r="J13"/>
  <c r="K13"/>
  <c r="L13"/>
  <c r="M13"/>
  <c r="N13"/>
  <c r="O13"/>
  <c r="D13"/>
  <c r="C33" i="22"/>
  <c r="D33"/>
  <c r="D39"/>
  <c r="D41"/>
  <c r="D43"/>
  <c r="D44"/>
  <c r="D45"/>
  <c r="D46"/>
  <c r="D47"/>
  <c r="D49"/>
  <c r="D48"/>
  <c r="D50"/>
  <c r="D51"/>
  <c r="D52"/>
  <c r="D53"/>
  <c r="D54"/>
  <c r="D56"/>
  <c r="D55"/>
  <c r="D57"/>
  <c r="D58"/>
  <c r="D59"/>
  <c r="D60"/>
  <c r="D62"/>
  <c r="D61"/>
  <c r="D63"/>
  <c r="D64"/>
  <c r="D65"/>
  <c r="D66"/>
  <c r="D67"/>
  <c r="D69"/>
  <c r="D70"/>
  <c r="D71"/>
  <c r="D72"/>
  <c r="D73"/>
  <c r="D74"/>
  <c r="D75"/>
  <c r="D76"/>
  <c r="D79"/>
  <c r="D14" i="21"/>
  <c r="D16"/>
  <c r="D17"/>
  <c r="D18"/>
  <c r="D20"/>
  <c r="D22"/>
  <c r="D23"/>
  <c r="D24"/>
  <c r="D25"/>
  <c r="D26"/>
  <c r="D27"/>
  <c r="D28"/>
  <c r="D29"/>
  <c r="C34"/>
  <c r="D34"/>
  <c r="D38"/>
  <c r="D40"/>
  <c r="D42"/>
  <c r="D43"/>
  <c r="D44"/>
  <c r="D45"/>
  <c r="D46"/>
  <c r="D47"/>
  <c r="D48"/>
  <c r="D49"/>
  <c r="D50"/>
  <c r="D51"/>
  <c r="D52"/>
  <c r="D53"/>
  <c r="D54"/>
  <c r="D56"/>
  <c r="D57"/>
  <c r="D58"/>
  <c r="D59"/>
  <c r="D60"/>
  <c r="D61"/>
  <c r="D62"/>
  <c r="D63"/>
  <c r="D64"/>
  <c r="D65"/>
  <c r="D66"/>
  <c r="D67"/>
  <c r="D68"/>
  <c r="D70"/>
  <c r="D71"/>
  <c r="D72"/>
  <c r="D73"/>
  <c r="D74"/>
  <c r="D75"/>
  <c r="D76"/>
  <c r="D77"/>
  <c r="D78"/>
  <c r="D79"/>
  <c r="D80"/>
  <c r="L8" i="15"/>
  <c r="J8"/>
  <c r="I8"/>
  <c r="N8"/>
  <c r="O8"/>
  <c r="P8"/>
</calcChain>
</file>

<file path=xl/sharedStrings.xml><?xml version="1.0" encoding="utf-8"?>
<sst xmlns="http://schemas.openxmlformats.org/spreadsheetml/2006/main" count="658" uniqueCount="350">
  <si>
    <t>Код бюджетной классификации расходов бюджета</t>
  </si>
  <si>
    <t>Р</t>
  </si>
  <si>
    <t>ПР</t>
  </si>
  <si>
    <t>КЦСР</t>
  </si>
  <si>
    <t>КВР</t>
  </si>
  <si>
    <t>2015 год</t>
  </si>
  <si>
    <t>2016 год</t>
  </si>
  <si>
    <t>А</t>
  </si>
  <si>
    <t>Итого</t>
  </si>
  <si>
    <t>N п/п</t>
  </si>
  <si>
    <t>Наименование учреждения</t>
  </si>
  <si>
    <t>Наименование мероприятия, цели (направления) расходования средств</t>
  </si>
  <si>
    <t>Объем субсидии,тыс.рублей</t>
  </si>
  <si>
    <t>….</t>
  </si>
  <si>
    <t>Код</t>
  </si>
  <si>
    <t>Публичное нормативное обязательство</t>
  </si>
  <si>
    <t>Состав публичного нормативного обязательства</t>
  </si>
  <si>
    <t>Правовое основание</t>
  </si>
  <si>
    <t>Категория получателей</t>
  </si>
  <si>
    <t>Реквизиты нормативно правового акта</t>
  </si>
  <si>
    <t>и т.д. в разрезе НПА</t>
  </si>
  <si>
    <t xml:space="preserve">Руководитель, заместитель руководителя </t>
  </si>
  <si>
    <t>Исполнитель _____________   ______________________</t>
  </si>
  <si>
    <t>________________________       _______________________</t>
  </si>
  <si>
    <t xml:space="preserve">                                        (подпись)           (расшифровка подписи)</t>
  </si>
  <si>
    <t xml:space="preserve">                    (подпись)                                 (расшифровка подписи)</t>
  </si>
  <si>
    <t>"________"   ______________________   ___________г.</t>
  </si>
  <si>
    <t>Телефон:_______________________________________</t>
  </si>
  <si>
    <t>I. Публичные обязательства</t>
  </si>
  <si>
    <t>II. Публичные нормативные обязательства</t>
  </si>
  <si>
    <t>Размер выплаты, установленный нормативным правовым актом</t>
  </si>
  <si>
    <t>в том числе:</t>
  </si>
  <si>
    <t>Х</t>
  </si>
  <si>
    <t>Наименование расходного обязательства</t>
  </si>
  <si>
    <t>проект</t>
  </si>
  <si>
    <t>штатная численность, ед.</t>
  </si>
  <si>
    <t>расходы (211,213) тыс.руб., всего</t>
  </si>
  <si>
    <t>в т.ч. ср-ва федер.бюджета</t>
  </si>
  <si>
    <t>Работников казенных учреждений</t>
  </si>
  <si>
    <t>Работников бюджетных учреждений</t>
  </si>
  <si>
    <t>Работников автономных учрекждений</t>
  </si>
  <si>
    <t>в % к 2015 г.</t>
  </si>
  <si>
    <t>ВСЕГО ОПЛАТА ТРУДА</t>
  </si>
  <si>
    <t>Приложение № 1 к Методическим указаниям</t>
  </si>
  <si>
    <t>Перемещаемый объем бюджетных ассигнований (тыс.руб.)</t>
  </si>
  <si>
    <t>Принимающая сторона</t>
  </si>
  <si>
    <t>Наименование бюджетного ассигнования</t>
  </si>
  <si>
    <t>наименование</t>
  </si>
  <si>
    <t>код</t>
  </si>
  <si>
    <t>Раздел, подраздел</t>
  </si>
  <si>
    <t>КВСР</t>
  </si>
  <si>
    <t>Изменение объемов действующих расходных обязательств</t>
  </si>
  <si>
    <t>Объем принимаемых расходных обязательств</t>
  </si>
  <si>
    <t>От передающей стороны</t>
  </si>
  <si>
    <t>От принимающей стороны</t>
  </si>
  <si>
    <t>(подпись, расшифровка подписи, дата)</t>
  </si>
  <si>
    <t xml:space="preserve">Приложение № 2 к Методическим указаниям </t>
  </si>
  <si>
    <t>Принимаемые меры на уровне ГРБС по оптимизации действующих расходных обязательств ведомства</t>
  </si>
  <si>
    <t xml:space="preserve">Примечания* </t>
  </si>
  <si>
    <t>1.</t>
  </si>
  <si>
    <t>2.</t>
  </si>
  <si>
    <t>3.</t>
  </si>
  <si>
    <t>4.</t>
  </si>
  <si>
    <t>5.</t>
  </si>
  <si>
    <t>ИТОГО:</t>
  </si>
  <si>
    <t xml:space="preserve"> * - конкретизируются, обосновываются причины высвобождения средств, в том числе если они связаны с изменением в законодательстве.</t>
  </si>
  <si>
    <t>Приложение № 5 к Методическим указаниям</t>
  </si>
  <si>
    <t>Раздел_________________________________________________________</t>
  </si>
  <si>
    <t xml:space="preserve">Плановый период </t>
  </si>
  <si>
    <t>Количество учреждений, ед.</t>
  </si>
  <si>
    <t>Расходы всего, тыс.руб.</t>
  </si>
  <si>
    <t xml:space="preserve">Доля расходов за счет средств, полученных от приносящей доход деятельности, в общем объеме, в %           </t>
  </si>
  <si>
    <t xml:space="preserve">за счет средств бюджета АО </t>
  </si>
  <si>
    <t>за счёт средств ОМС</t>
  </si>
  <si>
    <t>за счет средств, полученных от приносящей доход деятельности</t>
  </si>
  <si>
    <t xml:space="preserve">Казенные учреждения - всего </t>
  </si>
  <si>
    <t xml:space="preserve">Бюджетные учреждения - всего </t>
  </si>
  <si>
    <t xml:space="preserve">Автономные учреждения - всего </t>
  </si>
  <si>
    <t>Приложение № 4 к Методическим указаниям</t>
  </si>
  <si>
    <t>№ п/п</t>
  </si>
  <si>
    <t>Наименование публичного обязательства</t>
  </si>
  <si>
    <t>Размер (порядок расчёта) выплаты, установленной НПА</t>
  </si>
  <si>
    <t>Общий объем расходов(тыс.рублей)</t>
  </si>
  <si>
    <t>реквизиты НПА</t>
  </si>
  <si>
    <t>текст нормы</t>
  </si>
  <si>
    <t>Приложение № 6 к Методическим указаниям</t>
  </si>
  <si>
    <r>
      <t xml:space="preserve">Единица измерения: </t>
    </r>
    <r>
      <rPr>
        <i/>
        <sz val="10"/>
        <rFont val="Arial"/>
        <family val="2"/>
        <charset val="204"/>
      </rPr>
      <t xml:space="preserve">тыс.рублей  </t>
    </r>
  </si>
  <si>
    <t>Наименование показателя</t>
  </si>
  <si>
    <t>Код дохода по бюджетной классификации</t>
  </si>
  <si>
    <t>1. ДОХОДЫ</t>
  </si>
  <si>
    <t>Примечание*</t>
  </si>
  <si>
    <t>Доходы - всего</t>
  </si>
  <si>
    <t>Распределение по КОСГУ</t>
  </si>
  <si>
    <t>2. РАСХОДЫ</t>
  </si>
  <si>
    <t>Примечание</t>
  </si>
  <si>
    <t>Расходы - всего</t>
  </si>
  <si>
    <t xml:space="preserve">* Указывается правовое основание и (или) тип средств (целевые, предпринимательские), указывается также ти или вид учреждения </t>
  </si>
  <si>
    <t>плановый период - 2016 год</t>
  </si>
  <si>
    <t>Приложение № 8 к Методическим указаниям</t>
  </si>
  <si>
    <t>расходы (241), тыс.руб., всего</t>
  </si>
  <si>
    <t>заработная плата</t>
  </si>
  <si>
    <t>начисления на неё</t>
  </si>
  <si>
    <t>Наименование (КОД) Главного распорядителя бюджетных средств автономного округа____________________________________________________</t>
  </si>
  <si>
    <t>(тыс.руб)</t>
  </si>
  <si>
    <t>ВСЕГО на реализацию Указа Президента Российской Федерации</t>
  </si>
  <si>
    <t>в том числе по направлениям (указать направление и соответствие пункта (абзаца) Указа)</t>
  </si>
  <si>
    <t>Результат реализации</t>
  </si>
  <si>
    <t>1. Общая потребность в средствах</t>
  </si>
  <si>
    <t>в том числе по источникам</t>
  </si>
  <si>
    <t>1.5. Оценка объёма недостающих средств</t>
  </si>
  <si>
    <t>1.3.За счёт сокращения и оптимизации расходных обязательств  бюджета ГРБС</t>
  </si>
  <si>
    <t>в том числе по источникам:</t>
  </si>
  <si>
    <t>Наименование Указа Президента РФ_____________________________________________________________</t>
  </si>
  <si>
    <t>Субъект бюджетного планирования________________________________________</t>
  </si>
  <si>
    <t>по КБСП</t>
  </si>
  <si>
    <t>по ППП</t>
  </si>
  <si>
    <t>Раздел________________________________________________________________</t>
  </si>
  <si>
    <t>по ФКР</t>
  </si>
  <si>
    <t>Подраздел_____________________________________________________________</t>
  </si>
  <si>
    <t>Вид _____________________________________________________________</t>
  </si>
  <si>
    <r>
      <t xml:space="preserve">Единица измерения: </t>
    </r>
    <r>
      <rPr>
        <b/>
        <sz val="10"/>
        <rFont val="Times New Roman"/>
        <family val="1"/>
        <charset val="204"/>
      </rPr>
      <t>в рублях</t>
    </r>
  </si>
  <si>
    <t>по ОКЕИ</t>
  </si>
  <si>
    <t>I</t>
  </si>
  <si>
    <t>наименование показателей</t>
  </si>
  <si>
    <t>схема расчета, дополнительные пояснения</t>
  </si>
  <si>
    <t>цифровые данные</t>
  </si>
  <si>
    <t>Расчет суммы средств, направляемых для выплаты денежного вознаграждения</t>
  </si>
  <si>
    <t>Сумма ежемесячного денежного вознаграждения в месяц</t>
  </si>
  <si>
    <t>Сумма ежемесячного денежного вознаграждения в год</t>
  </si>
  <si>
    <t>п.1 * 12</t>
  </si>
  <si>
    <t>Итого:</t>
  </si>
  <si>
    <t>Расчет средств на выплату:</t>
  </si>
  <si>
    <t>На выплату ежемесячной процентной надбавки за работу в районах Крайнего Севера и приравненных к ним местностях</t>
  </si>
  <si>
    <t>Итого на год:</t>
  </si>
  <si>
    <t>п.6 + п.7 + п.8</t>
  </si>
  <si>
    <t>Итого на месяц:</t>
  </si>
  <si>
    <t>п.9/12м/ц</t>
  </si>
  <si>
    <t>п.10</t>
  </si>
  <si>
    <t>Всего ФОТ на год:</t>
  </si>
  <si>
    <t>II</t>
  </si>
  <si>
    <t>Расчет суммы средств, направляемых для выплаты должностных окладов:</t>
  </si>
  <si>
    <t xml:space="preserve">Сумма должностных окладов в месяц </t>
  </si>
  <si>
    <t>Сумма должностных окладов на год</t>
  </si>
  <si>
    <t>Районного коэффициента (коэффициента)</t>
  </si>
  <si>
    <t>п.13</t>
  </si>
  <si>
    <t>III</t>
  </si>
  <si>
    <t>IV</t>
  </si>
  <si>
    <t>рублей</t>
  </si>
  <si>
    <t>Наименование должностей</t>
  </si>
  <si>
    <t xml:space="preserve">категории, группы </t>
  </si>
  <si>
    <t>Диапазон должностного оклада (вознаграждения)</t>
  </si>
  <si>
    <t>Установленный должностной оклад (вознаг-раждение)</t>
  </si>
  <si>
    <r>
      <t>Надбавка за особые условия государственной службы;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Ежемесячная (персональная) надбавка к должностному окладу за сложность, напряженность и высокие достижения в работе</t>
    </r>
    <r>
      <rPr>
        <sz val="6"/>
        <rFont val="Times New Roman"/>
        <family val="1"/>
        <charset val="204"/>
      </rPr>
      <t xml:space="preserve"> (в соответствии с распоряжениями Губернатора автономного округа)</t>
    </r>
  </si>
  <si>
    <t>Надбавка за выслугу лет (до 30%)</t>
  </si>
  <si>
    <t>Денежное поощрение</t>
  </si>
  <si>
    <t>Оклад за квалифи-кационный разряд</t>
  </si>
  <si>
    <t>Районный коэффициент и северная надбавка на год (120%)</t>
  </si>
  <si>
    <t>Итого месячный фонд оплаты труда</t>
  </si>
  <si>
    <t xml:space="preserve">ВСЕГО ФОТ НА ГОД </t>
  </si>
  <si>
    <t xml:space="preserve">схема заполнения: </t>
  </si>
  <si>
    <t>мин.</t>
  </si>
  <si>
    <t>макс.</t>
  </si>
  <si>
    <t>по приказу руководителя</t>
  </si>
  <si>
    <t>%</t>
  </si>
  <si>
    <t>п.4 * п.5</t>
  </si>
  <si>
    <t>п.4 * (до30%)</t>
  </si>
  <si>
    <t>установ-ленный размер</t>
  </si>
  <si>
    <t>п.4 * п.8</t>
  </si>
  <si>
    <t>установленный размер</t>
  </si>
  <si>
    <t>(п.4+п.6+п.7+п.9+п.10) * 120%</t>
  </si>
  <si>
    <t>п.4+п.6+п.7+п.9+п.10+п.11</t>
  </si>
  <si>
    <t>п.12 * 19,5</t>
  </si>
  <si>
    <t>Всего:</t>
  </si>
  <si>
    <t>Должность</t>
  </si>
  <si>
    <t>Установ-ленный должностной оклад</t>
  </si>
  <si>
    <t>Итого фонд оплаты труда на месяц</t>
  </si>
  <si>
    <t>Фонд единовремен-ного премирования на год</t>
  </si>
  <si>
    <t>Фонд единовременной выплаты к отпуску</t>
  </si>
  <si>
    <t>ВСЕГО:</t>
  </si>
  <si>
    <t>(п.10*12)+п.11+п.12+п.13</t>
  </si>
  <si>
    <t>2017 год</t>
  </si>
  <si>
    <t xml:space="preserve"> на 2017 год</t>
  </si>
  <si>
    <t xml:space="preserve">2017 год </t>
  </si>
  <si>
    <t>отчёт за 2013 год</t>
  </si>
  <si>
    <t xml:space="preserve">план на 2014 год </t>
  </si>
  <si>
    <t>проект на 2015 год</t>
  </si>
  <si>
    <t>плановый период - 2017 год</t>
  </si>
  <si>
    <t xml:space="preserve">направления оптимизации      </t>
  </si>
  <si>
    <t>Бюджетный эффект (-), тыс.руб.</t>
  </si>
  <si>
    <t xml:space="preserve">повышение адресности предоставления мер социальной поддержки обучающихся, исходя из принципа нуждаемости. </t>
  </si>
  <si>
    <t>создание благоприятных условий для развития негосударственных организаций детского дошкольного образования и досуга</t>
  </si>
  <si>
    <t>6.</t>
  </si>
  <si>
    <t xml:space="preserve">создание благоприятных условий для развития негосударственных организаций в социальной сфере
</t>
  </si>
  <si>
    <t>7.</t>
  </si>
  <si>
    <t>8.</t>
  </si>
  <si>
    <t>в % к 2016 г.</t>
  </si>
  <si>
    <t>Справочно: средняя зарплата на 1 работника, рублей</t>
  </si>
  <si>
    <t xml:space="preserve">   в том числе средняя зарплата на 1 работника по категориям работников в соответствии с Указами (по каждой категории отдельно),  рублей</t>
  </si>
  <si>
    <t>Приложение № 9.2 к Методическим рекомендациям</t>
  </si>
  <si>
    <t>Расчет фонда оплаты труда лиц, замещающих государственные должности Ханты-Мансийского автономного округа - Югры, и лиц, замещающих должности государственной гражданской службы Ханты-Мансийского автономного округа - Югры на 2015-2017 годы</t>
  </si>
  <si>
    <t xml:space="preserve">1.4.За счёт внебюджетных источников </t>
  </si>
  <si>
    <t xml:space="preserve">Информация о принимаемых мерах по оптимизации объёма действующих расходных обязательств, в рамках доведённых предельных объёмов бюджетных ассигнований </t>
  </si>
  <si>
    <t xml:space="preserve">Заявка на планирумые объемы бюджетных ассигнований по 
публичным обязательствам перед физическим
лицом, подлежащих исполнению в денежной форме
бюджетными и автономными учреждениями автономного округа  
</t>
  </si>
  <si>
    <t>Расходы государственных казённых учреждений автономного округа, осуществление которых предполагается за счёт доходов, получаемых казёнными учреждениями от приносящей доход деятельности</t>
  </si>
  <si>
    <t xml:space="preserve">Информация об объёмах бюджетных ассигнований на оплату труда ( денежное содержание) </t>
  </si>
  <si>
    <t xml:space="preserve">Общая оценка и источники обеспечения  реализации в 2015-2017 годах  Указов Президента Российской Федерации, направленных на достижение целевых показателей </t>
  </si>
  <si>
    <t>Наименование организаций</t>
  </si>
  <si>
    <t>Наименование (КОД) Главного распорядителя бюджетных средств муниципального образования____________________________________________________</t>
  </si>
  <si>
    <t>оптимизация сети муниципальных учреждений, включая передачу оказания (выполнения) части муниципальных услуг в рыночный сектор (при перепрофилировании или ликвидации соответствующих муниципальных учреждений)</t>
  </si>
  <si>
    <t>реализация механизма нормативно-подушевого финансирования и сокращения расходов на оказаниемуниципальных  услуг в муниципальном образовании в соответствии с принятыми на федеральном уровне базовыми перечнями государственных и муниципальных услуг и единой (для соответствующей отрасли) методологии расчета нормативных затрат на оказание муниципальных услуг</t>
  </si>
  <si>
    <t>расширение перечня и объемов платных услуг, оказываемых бюджетными и автономными учреждениями муниципальных услуг в соответствии с их Уставами, а также пересмотреть действующий порядок определения платы за оказание услуг (выполнение работ), с определением эффективного уровня рентабельности</t>
  </si>
  <si>
    <t>и т.д</t>
  </si>
  <si>
    <t xml:space="preserve">за счет бюджета  муниципального образования </t>
  </si>
  <si>
    <r>
      <t xml:space="preserve"> Перечень направлений и объемы бюджетных ассигнований бюджета муниципального образования, передаваемые   бюджетным и автономным учреждениям в виде субсидий на </t>
    </r>
    <r>
      <rPr>
        <b/>
        <sz val="15"/>
        <color indexed="8"/>
        <rFont val="Times New Roman"/>
        <family val="1"/>
        <charset val="204"/>
      </rPr>
      <t>иные цели</t>
    </r>
  </si>
  <si>
    <t>Наименование (КОД) Главного распорядителя бюджетных средствмиуниципального образования _______________________________________</t>
  </si>
  <si>
    <t xml:space="preserve">Перечень направлений и объемы бюджетных ассигнований бюджета муниципального образования, передаваемые в виде субсидий, в соответствии с п.2 и 7 ст.78 и п.2 и 4 ст.78.1 Бюджетного кодекса </t>
  </si>
  <si>
    <t xml:space="preserve">по штатному расписанию </t>
  </si>
  <si>
    <t xml:space="preserve">Ежемесячного денежного поощрения </t>
  </si>
  <si>
    <t>Формирование фонда оплаты труда лиц, замещающих муниципальные должности должности муниципального образования</t>
  </si>
  <si>
    <t>Расчет средств, направляемых сверх суммы средств для выплаты денежного вознаграждения предусматриваются следующие средства для выплаты (в расчете на год):</t>
  </si>
  <si>
    <t>Ежемесячного денежного поощрения - в размере 67 денежных вознаграждений</t>
  </si>
  <si>
    <t>п.1*67</t>
  </si>
  <si>
    <t>Ежемесячной выплаты за работу со сведениями, составляющими государственную тайну, - в размере восьми денежных вознаграждений</t>
  </si>
  <si>
    <t>п.1*8</t>
  </si>
  <si>
    <t>Премий за выполнение особо важных и сложных заданий - в размере двадцати четырех и пять денежных вознаграждений</t>
  </si>
  <si>
    <t>п.1*24,5</t>
  </si>
  <si>
    <t>сумма данных по пунктам от 2 до пункта 5 включительно</t>
  </si>
  <si>
    <t>п.6*70%</t>
  </si>
  <si>
    <t>п.6*50%</t>
  </si>
  <si>
    <t>Денежное поощрение  по результатам работы за квартал,  год - в размере четырёх с половиной месячных фондов оплаты труда</t>
  </si>
  <si>
    <t>п.10*4,5</t>
  </si>
  <si>
    <t>Единовременной выплаты при предоставлении ежегодного оплачиваемого отпуска и материальной помощи - в размере 3,5 месячных фондов оплаты труда</t>
  </si>
  <si>
    <t>(п.9+п.11)/12*3,5</t>
  </si>
  <si>
    <t>Части денежного содержания  при уходе в отпуск - в размере 1 месячного фонда оплаты труда</t>
  </si>
  <si>
    <t>((п.2+п.3+п.4)/12*2,2</t>
  </si>
  <si>
    <t>п.9+п.11+п.12+п.13</t>
  </si>
  <si>
    <t>Формирование фонда оплаты труда лиц, замещающих должности муниципальной службы</t>
  </si>
  <si>
    <t>Высшая группа должностей</t>
  </si>
  <si>
    <t xml:space="preserve">Главная группа должностей </t>
  </si>
  <si>
    <t xml:space="preserve">Ведущая группа должностей </t>
  </si>
  <si>
    <t xml:space="preserve">Старшая группа должностей </t>
  </si>
  <si>
    <t xml:space="preserve">Младшая группа должностей </t>
  </si>
  <si>
    <t>Расчет суммы средств, направляемых для выплаты должностных окладов, предусматриваются следующие средства для выплаты:</t>
  </si>
  <si>
    <t>Ежемесячной надбавки к должностному окладу за классный чин</t>
  </si>
  <si>
    <t>Высшая группа должностей "</t>
  </si>
  <si>
    <t>Ведущая группа должностей</t>
  </si>
  <si>
    <t xml:space="preserve">Ежемесячной надбавки к должностному окладу за выслугу лет - в размере три и шесть должностных окладов </t>
  </si>
  <si>
    <t>п.1*3,6</t>
  </si>
  <si>
    <t xml:space="preserve">Ежемесячной надбавки к должностному окладу за особые условия муниципальной службы </t>
  </si>
  <si>
    <t xml:space="preserve">Высшая группа должностей "Р" </t>
  </si>
  <si>
    <t>Главная группа должностей "Р" "С"</t>
  </si>
  <si>
    <t xml:space="preserve">Младшая граппа должностей </t>
  </si>
  <si>
    <t>Ежемесячной процентной надбавки к должностному окладу за работу со сведениями, составляющими государственную тайну - в размере восьми должностных окладов</t>
  </si>
  <si>
    <t>по списку</t>
  </si>
  <si>
    <t>Премий за выполнение особо важных и сложных заданий, к юбилейным датам и праздничным дням, ежемесячной (персональной) выплаты за сложность, напряженность и высокие достижения в работе</t>
  </si>
  <si>
    <t>сумма данных по пунктам от 2 до пункта 8 включительно</t>
  </si>
  <si>
    <t>п.9*70%</t>
  </si>
  <si>
    <t>п.9*50%</t>
  </si>
  <si>
    <t>п.9+п.10+п.11</t>
  </si>
  <si>
    <t>п.12/12м/ц</t>
  </si>
  <si>
    <t>Единовременных премий, премии по результатам работы за год - в размере двух с половиной месячных фондов оплаты труда</t>
  </si>
  <si>
    <t>п.13*2,5</t>
  </si>
  <si>
    <t>Единовременной выплаты при предоставлении ежегодного оплачиваемого отпуска и материальной помощи - в размере 3,5месячных фондов оплаты труда</t>
  </si>
  <si>
    <t>(п.12+п.14)/12*3,5</t>
  </si>
  <si>
    <t>((E64*12)+п.3+п.4+п.5+п.6+п.8)/12*2,2</t>
  </si>
  <si>
    <t>п.12+п.14+п.15+п. 16</t>
  </si>
  <si>
    <t>ВСЕГО по Приложению 8б:</t>
  </si>
  <si>
    <t>п.14</t>
  </si>
  <si>
    <t>ВСЕГО по Приложению 8в:</t>
  </si>
  <si>
    <t>ВСЕГО ФОНД ЗАРАБОТНОЙ ПЛАТЫ НА ГОД:</t>
  </si>
  <si>
    <t>I (п.14)+II (п.17)+III+IV</t>
  </si>
  <si>
    <t>(Ф.И.О. полностью)</t>
  </si>
  <si>
    <r>
      <t>Исполнитель _________________________________</t>
    </r>
    <r>
      <rPr>
        <u/>
        <sz val="10"/>
        <rFont val="Times New Roman"/>
        <family val="1"/>
      </rPr>
      <t xml:space="preserve">                     </t>
    </r>
  </si>
  <si>
    <r>
      <t xml:space="preserve">№ телефона </t>
    </r>
    <r>
      <rPr>
        <u/>
        <sz val="10"/>
        <rFont val="Times New Roman"/>
        <family val="1"/>
      </rPr>
      <t xml:space="preserve">                      .</t>
    </r>
  </si>
  <si>
    <r>
      <t>Получатель бюджетных средств:</t>
    </r>
    <r>
      <rPr>
        <b/>
        <i/>
        <u/>
        <sz val="10"/>
        <rFont val="Times New Roman"/>
        <family val="1"/>
        <charset val="204"/>
      </rPr>
      <t xml:space="preserve">      </t>
    </r>
  </si>
  <si>
    <t>Главная группа должностей</t>
  </si>
  <si>
    <t>Премий за выполнение особо важных и сложных заданий, ежемесячной (персональной) выплаты за сложность, напряженность и высокие достижения в работе</t>
  </si>
  <si>
    <t xml:space="preserve">Высшая группа должностей </t>
  </si>
  <si>
    <t>п.13*4,5</t>
  </si>
  <si>
    <t>Количество шт. ед</t>
  </si>
  <si>
    <t>Диапазон должностного оклада</t>
  </si>
  <si>
    <t>Ежемесячная надбавка к должностному окладу за особые условия работы в органах муниципальной власти (до 60 %)</t>
  </si>
  <si>
    <t>Ежемесячная надбавка за выслугу лет к должностному окладу                    (до 30%)</t>
  </si>
  <si>
    <t>Районный коэффициент (70%)</t>
  </si>
  <si>
    <t>Северная надбавка (до 50%)</t>
  </si>
  <si>
    <t>Фонд ежемесячного премирования от установленного должностного оклада с учетом надбавок и доплат к нему  (до 110%)</t>
  </si>
  <si>
    <t>Фонд премирования по результатам работы за  год, квартал</t>
  </si>
  <si>
    <t xml:space="preserve">ВСЕГО ФОНД ОПЛАТЫ ТРУДА НА ГОД </t>
  </si>
  <si>
    <t>min</t>
  </si>
  <si>
    <t>max</t>
  </si>
  <si>
    <t>п.4 * (до 60%)</t>
  </si>
  <si>
    <t>п.4 * (до 30%)</t>
  </si>
  <si>
    <t>(п.4+п.5+п.6) * 70%</t>
  </si>
  <si>
    <t>(п.4+п.5+п.6) * (до 50%)</t>
  </si>
  <si>
    <t>(п.4+п.5+п.6+п.7+п.8) * (до 110%)</t>
  </si>
  <si>
    <t>п.4+п.5+п.6+п.7+п.8+п.9</t>
  </si>
  <si>
    <t>п.10 * 4,5</t>
  </si>
  <si>
    <t>п.10 * 1</t>
  </si>
  <si>
    <t>((п.10*12+п.11 + п. 12)/12*2,5</t>
  </si>
  <si>
    <t>(п.10*12)+п.11+п.12+ п.13</t>
  </si>
  <si>
    <t>Наименование должности</t>
  </si>
  <si>
    <t>Количество шт. ед.</t>
  </si>
  <si>
    <t>Доплаты и надбавки</t>
  </si>
  <si>
    <t>Фонд ежемесячного премирования                           (300%)</t>
  </si>
  <si>
    <t>Обеспечение выплат  премий по результатам работы за  квартал, год</t>
  </si>
  <si>
    <t>ВСЕГО ФОНД ОПЛАТЫ ТРУДА НА ГОД</t>
  </si>
  <si>
    <t>по распоря-жению Главы</t>
  </si>
  <si>
    <t>п.4 * 30%+45%</t>
  </si>
  <si>
    <t>(п.4+п.5) * 70%</t>
  </si>
  <si>
    <t>(п.4+п.5) * (до 50%)</t>
  </si>
  <si>
    <t>(п.4+п.5+п.6+п.7) * (300%)</t>
  </si>
  <si>
    <t>(п.4+п.5+п.6+п.7+п.8)</t>
  </si>
  <si>
    <t>п.9 * 4+3</t>
  </si>
  <si>
    <t>(п.10*12)+п.11+п.12)/12) * 2,5</t>
  </si>
  <si>
    <t>Наименование (КОД) Главного распорядителя бюджетных средствмуниципального образования____________________________________________________</t>
  </si>
  <si>
    <t>1.2.Распределено в проектировках бюджета МО на 2015-2017 годы</t>
  </si>
  <si>
    <t xml:space="preserve">1.6.За счёт внебюджетных источников </t>
  </si>
  <si>
    <t>1.1.Распределено в проектировках бюджета МО  на 2015-2017 годы</t>
  </si>
  <si>
    <t xml:space="preserve">Примечание: Кроме того, предоставляется свод по Указам, а также в разрезе  муниципальных учреждений, </t>
  </si>
  <si>
    <t>1.1.Предусмотрено в решении о  бюджете муниципвльного образования на 2014-2016 годы (средства бюджета МО)</t>
  </si>
  <si>
    <t>Общая характеристика сети и расходов муниципальных  учреждений муниципального образования</t>
  </si>
  <si>
    <t>1. муниципальные учреждения, оказывающие услуги физическим и юридическим лицам</t>
  </si>
  <si>
    <t>2. Иные муниципальные учреждения</t>
  </si>
  <si>
    <t>1.Муниципальные учреждения, оказывающие услуги физическим и юридическим лицам</t>
  </si>
  <si>
    <t>Приложение № 3  к Методическим указаниям</t>
  </si>
  <si>
    <t>Приложение №5 к Методическим указаниям</t>
  </si>
  <si>
    <t>Приложение № 7.1 к Методическим рекомендациям</t>
  </si>
  <si>
    <t>Приложение № 7.2 к Методическим рекомендациям</t>
  </si>
  <si>
    <t>Приложение № 7.3  к Методическим рекомендациям</t>
  </si>
  <si>
    <t>Приложение № 7.4 в к Методическим рекомендациям</t>
  </si>
  <si>
    <t>Приложение № 9  к Методическим указаниям</t>
  </si>
  <si>
    <t>1.3.За счёт сокращения и оптимизации действующих расходных обязательств  бюджета ГРБС</t>
  </si>
  <si>
    <t>1.4. Оценка объёма недостающих средств</t>
  </si>
  <si>
    <t xml:space="preserve">1.2. За счёт внебюджетных источников </t>
  </si>
  <si>
    <t>1.3. Оценка объёма недостающих средств</t>
  </si>
  <si>
    <t>Информация о приеме (передаче) объемов бюджетных ассигнований на 2016-2018 годы на исполнение передаваемых от одного главного распорядителя другому функций и обязательств</t>
  </si>
  <si>
    <t xml:space="preserve">Передающая сторона    </t>
  </si>
  <si>
    <t>2018 год</t>
  </si>
  <si>
    <r>
      <t xml:space="preserve">Исполнено за </t>
    </r>
    <r>
      <rPr>
        <b/>
        <sz val="14"/>
        <rFont val="Times New Roman"/>
        <family val="1"/>
        <charset val="204"/>
      </rPr>
      <t>2014 год</t>
    </r>
  </si>
  <si>
    <r>
      <t xml:space="preserve">План на </t>
    </r>
    <r>
      <rPr>
        <b/>
        <sz val="14"/>
        <rFont val="Times New Roman"/>
        <family val="1"/>
        <charset val="204"/>
      </rPr>
      <t>2015 год</t>
    </r>
  </si>
  <si>
    <r>
      <t xml:space="preserve">Проект </t>
    </r>
    <r>
      <rPr>
        <b/>
        <sz val="14"/>
        <rFont val="Times New Roman"/>
        <family val="1"/>
        <charset val="204"/>
      </rPr>
      <t xml:space="preserve"> 2016 год</t>
    </r>
  </si>
  <si>
    <t xml:space="preserve"> на 2018 год</t>
  </si>
  <si>
    <t>Перечень публичных обязательств и публичных нормативных обязательств, подлежащих исполнению за счет средств федерального бюджета,  бюджета автономного округа и местного бюджета  в 2016-2018годах</t>
  </si>
  <si>
    <t xml:space="preserve">Расчет бюджетных проектировок по фонду оплаты труда лиц, замещающих муниципальные должности муниципального образования городской округ город Пыть - Ях  на 2016 год </t>
  </si>
  <si>
    <t xml:space="preserve">Расчет бюджетных проектировок по фонду оплаты труда лиц,  замещающих должности муниципальной службы муниципального образования городской округ город Пыть - Ях  на 2016 год </t>
  </si>
  <si>
    <t>Расчет фонда оплаты труда лиц, занимающих должности, не отнесенные к должностям муниципальной службы, и осуществляющих техническое обеспечение деятельности  органов муниципального образования на 2016 год</t>
  </si>
  <si>
    <t>Расчет фонда оплаты труда рабочих, работающих в органах местного самоуправления на 2016 год</t>
  </si>
  <si>
    <t>2014  год (отчёт)</t>
  </si>
  <si>
    <t>2016  год</t>
  </si>
  <si>
    <t>в % к 2017 г.</t>
  </si>
</sst>
</file>

<file path=xl/styles.xml><?xml version="1.0" encoding="utf-8"?>
<styleSheet xmlns="http://schemas.openxmlformats.org/spreadsheetml/2006/main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?_р_._-;_-@_-"/>
    <numFmt numFmtId="165" formatCode="#,##0.0"/>
    <numFmt numFmtId="166" formatCode="_-* #,##0.0_р_._-;\-* #,##0.0_р_._-;_-* &quot;-&quot;?_р_._-;_-@_-"/>
    <numFmt numFmtId="167" formatCode="#,##0.0_ ;\-#,##0.0\ "/>
    <numFmt numFmtId="168" formatCode="#,##0_ ;\-#,##0\ "/>
    <numFmt numFmtId="169" formatCode="_-* #,##0.0_р_._-;\-* #,##0.0_р_._-;_-* &quot;-&quot;_р_._-;_-@_-"/>
    <numFmt numFmtId="170" formatCode="_(* #,##0_);_(* \(#,##0\);_(* &quot;-&quot;_);_(@_)"/>
  </numFmts>
  <fonts count="6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name val="Arial"/>
      <family val="2"/>
      <charset val="204"/>
    </font>
    <font>
      <i/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b/>
      <sz val="22"/>
      <color indexed="8"/>
      <name val="Times New Roman"/>
      <family val="1"/>
      <charset val="204"/>
    </font>
    <font>
      <sz val="14"/>
      <color indexed="8"/>
      <name val="Calibri"/>
      <family val="2"/>
    </font>
    <font>
      <sz val="2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</font>
    <font>
      <u/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5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14" fillId="0" borderId="0"/>
    <xf numFmtId="0" fontId="67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622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2" xfId="0" applyFont="1" applyFill="1" applyBorder="1" applyAlignment="1">
      <alignment horizontal="center" vertic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0" xfId="0" applyFont="1"/>
    <xf numFmtId="0" fontId="9" fillId="0" borderId="0" xfId="8" applyFont="1"/>
    <xf numFmtId="0" fontId="7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0" fillId="0" borderId="2" xfId="0" applyBorder="1" applyAlignment="1">
      <alignment horizontal="center" vertical="center"/>
    </xf>
    <xf numFmtId="0" fontId="11" fillId="0" borderId="0" xfId="0" applyFont="1" applyAlignment="1"/>
    <xf numFmtId="165" fontId="12" fillId="0" borderId="2" xfId="11" applyNumberFormat="1" applyFont="1" applyFill="1" applyBorder="1" applyAlignment="1">
      <alignment horizontal="center" vertical="center"/>
    </xf>
    <xf numFmtId="165" fontId="12" fillId="0" borderId="3" xfId="11" applyNumberFormat="1" applyFont="1" applyFill="1" applyBorder="1" applyAlignment="1">
      <alignment horizontal="center" vertical="center"/>
    </xf>
    <xf numFmtId="167" fontId="12" fillId="0" borderId="3" xfId="11" applyNumberFormat="1" applyFont="1" applyFill="1" applyBorder="1" applyAlignment="1">
      <alignment horizontal="center" vertical="center"/>
    </xf>
    <xf numFmtId="164" fontId="12" fillId="0" borderId="4" xfId="11" applyNumberFormat="1" applyFont="1" applyFill="1" applyBorder="1" applyAlignment="1">
      <alignment horizontal="center" vertical="center" wrapText="1"/>
    </xf>
    <xf numFmtId="164" fontId="12" fillId="0" borderId="5" xfId="11" applyNumberFormat="1" applyFont="1" applyFill="1" applyBorder="1" applyAlignment="1">
      <alignment horizontal="center" vertical="center" wrapText="1"/>
    </xf>
    <xf numFmtId="167" fontId="12" fillId="2" borderId="3" xfId="11" applyNumberFormat="1" applyFont="1" applyFill="1" applyBorder="1" applyAlignment="1">
      <alignment horizontal="center" vertical="center"/>
    </xf>
    <xf numFmtId="0" fontId="7" fillId="0" borderId="0" xfId="1" applyFont="1"/>
    <xf numFmtId="0" fontId="7" fillId="0" borderId="0" xfId="1" applyFont="1" applyAlignment="1">
      <alignment horizontal="center"/>
    </xf>
    <xf numFmtId="49" fontId="18" fillId="0" borderId="6" xfId="1" applyNumberFormat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 vertical="center" textRotation="90" wrapText="1"/>
    </xf>
    <xf numFmtId="49" fontId="18" fillId="0" borderId="7" xfId="1" applyNumberFormat="1" applyFont="1" applyBorder="1" applyAlignment="1">
      <alignment horizontal="center" vertical="center" wrapText="1"/>
    </xf>
    <xf numFmtId="49" fontId="18" fillId="0" borderId="8" xfId="1" applyNumberFormat="1" applyFont="1" applyBorder="1" applyAlignment="1">
      <alignment horizontal="center" vertical="center" wrapText="1"/>
    </xf>
    <xf numFmtId="49" fontId="18" fillId="0" borderId="9" xfId="1" applyNumberFormat="1" applyFont="1" applyBorder="1" applyAlignment="1">
      <alignment horizontal="center" vertical="center" wrapText="1"/>
    </xf>
    <xf numFmtId="49" fontId="12" fillId="0" borderId="7" xfId="1" applyNumberFormat="1" applyFont="1" applyBorder="1" applyAlignment="1">
      <alignment horizontal="center" vertical="center" textRotation="90" wrapText="1"/>
    </xf>
    <xf numFmtId="49" fontId="19" fillId="0" borderId="10" xfId="1" applyNumberFormat="1" applyFont="1" applyBorder="1" applyAlignment="1">
      <alignment vertical="center" wrapText="1"/>
    </xf>
    <xf numFmtId="49" fontId="7" fillId="0" borderId="11" xfId="1" applyNumberFormat="1" applyFont="1" applyBorder="1" applyAlignment="1">
      <alignment vertical="center" wrapText="1"/>
    </xf>
    <xf numFmtId="49" fontId="19" fillId="0" borderId="11" xfId="1" applyNumberFormat="1" applyFont="1" applyBorder="1" applyAlignment="1">
      <alignment vertical="center" wrapText="1"/>
    </xf>
    <xf numFmtId="165" fontId="7" fillId="0" borderId="10" xfId="1" applyNumberFormat="1" applyFont="1" applyBorder="1" applyAlignment="1">
      <alignment vertical="center"/>
    </xf>
    <xf numFmtId="165" fontId="7" fillId="0" borderId="11" xfId="1" applyNumberFormat="1" applyFont="1" applyBorder="1" applyAlignment="1">
      <alignment vertical="center"/>
    </xf>
    <xf numFmtId="165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 wrapText="1"/>
    </xf>
    <xf numFmtId="0" fontId="7" fillId="0" borderId="11" xfId="0" applyFont="1" applyBorder="1" applyAlignment="1">
      <alignment vertical="center"/>
    </xf>
    <xf numFmtId="49" fontId="19" fillId="0" borderId="14" xfId="1" applyNumberFormat="1" applyFont="1" applyBorder="1" applyAlignment="1">
      <alignment vertical="center" wrapText="1"/>
    </xf>
    <xf numFmtId="49" fontId="7" fillId="0" borderId="2" xfId="1" applyNumberFormat="1" applyFont="1" applyBorder="1" applyAlignment="1">
      <alignment vertical="center" wrapText="1"/>
    </xf>
    <xf numFmtId="49" fontId="19" fillId="0" borderId="2" xfId="1" applyNumberFormat="1" applyFont="1" applyBorder="1" applyAlignment="1">
      <alignment vertical="center" wrapText="1"/>
    </xf>
    <xf numFmtId="165" fontId="7" fillId="0" borderId="14" xfId="1" applyNumberFormat="1" applyFont="1" applyBorder="1" applyAlignment="1">
      <alignment vertical="center"/>
    </xf>
    <xf numFmtId="165" fontId="7" fillId="0" borderId="2" xfId="1" applyNumberFormat="1" applyFont="1" applyBorder="1" applyAlignment="1">
      <alignment vertical="center"/>
    </xf>
    <xf numFmtId="165" fontId="7" fillId="0" borderId="5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49" fontId="7" fillId="0" borderId="14" xfId="1" applyNumberFormat="1" applyFont="1" applyBorder="1" applyAlignment="1">
      <alignment vertical="center" wrapText="1"/>
    </xf>
    <xf numFmtId="49" fontId="7" fillId="0" borderId="15" xfId="1" applyNumberFormat="1" applyFont="1" applyBorder="1" applyAlignment="1">
      <alignment vertical="center" wrapText="1"/>
    </xf>
    <xf numFmtId="49" fontId="7" fillId="0" borderId="16" xfId="1" applyNumberFormat="1" applyFont="1" applyBorder="1" applyAlignment="1">
      <alignment vertical="center" wrapText="1"/>
    </xf>
    <xf numFmtId="165" fontId="7" fillId="0" borderId="15" xfId="1" applyNumberFormat="1" applyFont="1" applyBorder="1" applyAlignment="1">
      <alignment vertical="center"/>
    </xf>
    <xf numFmtId="165" fontId="7" fillId="0" borderId="16" xfId="1" applyNumberFormat="1" applyFont="1" applyBorder="1" applyAlignment="1">
      <alignment vertical="center"/>
    </xf>
    <xf numFmtId="165" fontId="7" fillId="0" borderId="17" xfId="1" applyNumberFormat="1" applyFont="1" applyBorder="1" applyAlignment="1">
      <alignment vertical="center"/>
    </xf>
    <xf numFmtId="49" fontId="7" fillId="0" borderId="18" xfId="1" applyNumberFormat="1" applyFont="1" applyBorder="1" applyAlignment="1">
      <alignment vertical="center" wrapText="1"/>
    </xf>
    <xf numFmtId="0" fontId="7" fillId="0" borderId="16" xfId="0" applyFont="1" applyBorder="1" applyAlignment="1">
      <alignment vertical="center"/>
    </xf>
    <xf numFmtId="0" fontId="7" fillId="0" borderId="19" xfId="1" applyFont="1" applyBorder="1"/>
    <xf numFmtId="0" fontId="7" fillId="0" borderId="0" xfId="0" applyFont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9" fillId="0" borderId="0" xfId="3" applyFont="1"/>
    <xf numFmtId="0" fontId="9" fillId="0" borderId="0" xfId="3" applyFont="1" applyAlignment="1">
      <alignment horizontal="right" vertical="center"/>
    </xf>
    <xf numFmtId="0" fontId="20" fillId="0" borderId="0" xfId="3" applyFont="1" applyAlignment="1">
      <alignment vertical="center" wrapText="1"/>
    </xf>
    <xf numFmtId="0" fontId="20" fillId="0" borderId="20" xfId="3" applyFont="1" applyBorder="1" applyAlignment="1">
      <alignment horizontal="center" vertical="center" wrapText="1"/>
    </xf>
    <xf numFmtId="0" fontId="22" fillId="0" borderId="21" xfId="3" applyFont="1" applyBorder="1" applyAlignment="1">
      <alignment horizontal="center" vertical="center" wrapText="1"/>
    </xf>
    <xf numFmtId="0" fontId="9" fillId="0" borderId="22" xfId="3" applyFont="1" applyBorder="1" applyAlignment="1"/>
    <xf numFmtId="0" fontId="9" fillId="0" borderId="23" xfId="3" applyFont="1" applyBorder="1" applyAlignment="1"/>
    <xf numFmtId="0" fontId="9" fillId="0" borderId="22" xfId="3" applyFont="1" applyBorder="1" applyAlignment="1">
      <alignment horizontal="center"/>
    </xf>
    <xf numFmtId="0" fontId="9" fillId="0" borderId="23" xfId="3" applyFont="1" applyBorder="1" applyAlignment="1">
      <alignment horizontal="center"/>
    </xf>
    <xf numFmtId="0" fontId="9" fillId="0" borderId="24" xfId="3" applyFont="1" applyBorder="1" applyAlignment="1"/>
    <xf numFmtId="0" fontId="9" fillId="0" borderId="25" xfId="3" applyFont="1" applyBorder="1" applyAlignment="1"/>
    <xf numFmtId="0" fontId="9" fillId="0" borderId="24" xfId="3" applyFont="1" applyBorder="1" applyAlignment="1">
      <alignment horizontal="center"/>
    </xf>
    <xf numFmtId="0" fontId="9" fillId="0" borderId="25" xfId="3" applyFont="1" applyBorder="1" applyAlignment="1">
      <alignment horizontal="center"/>
    </xf>
    <xf numFmtId="0" fontId="9" fillId="0" borderId="26" xfId="3" applyFont="1" applyBorder="1" applyAlignment="1"/>
    <xf numFmtId="0" fontId="9" fillId="0" borderId="27" xfId="3" applyFont="1" applyBorder="1" applyAlignment="1"/>
    <xf numFmtId="0" fontId="9" fillId="0" borderId="26" xfId="3" applyFont="1" applyBorder="1" applyAlignment="1">
      <alignment horizontal="center"/>
    </xf>
    <xf numFmtId="0" fontId="9" fillId="0" borderId="27" xfId="3" applyFont="1" applyBorder="1" applyAlignment="1">
      <alignment horizontal="center"/>
    </xf>
    <xf numFmtId="0" fontId="21" fillId="3" borderId="28" xfId="3" applyFont="1" applyFill="1" applyBorder="1" applyAlignment="1">
      <alignment vertical="center"/>
    </xf>
    <xf numFmtId="0" fontId="9" fillId="3" borderId="29" xfId="3" applyFont="1" applyFill="1" applyBorder="1" applyAlignment="1">
      <alignment horizontal="center" vertical="center"/>
    </xf>
    <xf numFmtId="0" fontId="21" fillId="3" borderId="29" xfId="3" applyFont="1" applyFill="1" applyBorder="1" applyAlignment="1">
      <alignment horizontal="center" vertical="center"/>
    </xf>
    <xf numFmtId="0" fontId="21" fillId="3" borderId="30" xfId="3" applyFont="1" applyFill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vertical="top"/>
    </xf>
    <xf numFmtId="0" fontId="12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wrapText="1"/>
    </xf>
    <xf numFmtId="0" fontId="26" fillId="0" borderId="0" xfId="0" applyFont="1"/>
    <xf numFmtId="0" fontId="27" fillId="0" borderId="0" xfId="0" applyFont="1"/>
    <xf numFmtId="0" fontId="12" fillId="0" borderId="0" xfId="1" applyFont="1" applyAlignment="1" applyProtection="1">
      <alignment horizontal="right"/>
      <protection hidden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/>
    <xf numFmtId="0" fontId="12" fillId="0" borderId="0" xfId="0" applyFont="1" applyAlignment="1">
      <alignment horizontal="right" vertical="center"/>
    </xf>
    <xf numFmtId="0" fontId="35" fillId="0" borderId="0" xfId="0" applyFont="1"/>
    <xf numFmtId="0" fontId="40" fillId="0" borderId="14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6" fillId="0" borderId="0" xfId="0" applyFont="1"/>
    <xf numFmtId="0" fontId="39" fillId="0" borderId="16" xfId="0" applyFont="1" applyBorder="1" applyAlignment="1">
      <alignment horizontal="center" vertical="center" wrapText="1"/>
    </xf>
    <xf numFmtId="0" fontId="0" fillId="0" borderId="0" xfId="0" applyFont="1"/>
    <xf numFmtId="0" fontId="39" fillId="0" borderId="0" xfId="0" applyFont="1"/>
    <xf numFmtId="0" fontId="41" fillId="0" borderId="0" xfId="8" applyFont="1"/>
    <xf numFmtId="0" fontId="42" fillId="0" borderId="0" xfId="0" applyFont="1" applyAlignment="1">
      <alignment vertical="top"/>
    </xf>
    <xf numFmtId="0" fontId="6" fillId="0" borderId="0" xfId="0" applyFont="1"/>
    <xf numFmtId="3" fontId="12" fillId="0" borderId="31" xfId="11" applyNumberFormat="1" applyFont="1" applyFill="1" applyBorder="1" applyAlignment="1">
      <alignment horizontal="center" vertical="center"/>
    </xf>
    <xf numFmtId="165" fontId="12" fillId="0" borderId="31" xfId="11" applyNumberFormat="1" applyFont="1" applyFill="1" applyBorder="1" applyAlignment="1">
      <alignment horizontal="center" vertical="center"/>
    </xf>
    <xf numFmtId="165" fontId="12" fillId="0" borderId="4" xfId="11" applyNumberFormat="1" applyFont="1" applyFill="1" applyBorder="1" applyAlignment="1">
      <alignment horizontal="center" vertical="center"/>
    </xf>
    <xf numFmtId="165" fontId="12" fillId="0" borderId="5" xfId="11" applyNumberFormat="1" applyFont="1" applyFill="1" applyBorder="1" applyAlignment="1">
      <alignment horizontal="center" vertical="center"/>
    </xf>
    <xf numFmtId="167" fontId="12" fillId="2" borderId="18" xfId="11" applyNumberFormat="1" applyFont="1" applyFill="1" applyBorder="1" applyAlignment="1">
      <alignment horizontal="center" vertical="center"/>
    </xf>
    <xf numFmtId="3" fontId="12" fillId="0" borderId="32" xfId="11" applyNumberFormat="1" applyFont="1" applyFill="1" applyBorder="1" applyAlignment="1">
      <alignment horizontal="center" vertical="center"/>
    </xf>
    <xf numFmtId="168" fontId="12" fillId="0" borderId="5" xfId="11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left" vertical="center"/>
    </xf>
    <xf numFmtId="0" fontId="9" fillId="0" borderId="0" xfId="3" applyFont="1" applyAlignment="1">
      <alignment vertical="center"/>
    </xf>
    <xf numFmtId="0" fontId="44" fillId="0" borderId="0" xfId="2" applyFont="1" applyBorder="1" applyAlignment="1">
      <alignment horizontal="center" vertical="center" wrapText="1"/>
    </xf>
    <xf numFmtId="0" fontId="45" fillId="0" borderId="0" xfId="2" applyFont="1" applyBorder="1" applyAlignment="1">
      <alignment vertical="center" wrapText="1"/>
    </xf>
    <xf numFmtId="0" fontId="67" fillId="0" borderId="0" xfId="2"/>
    <xf numFmtId="0" fontId="46" fillId="0" borderId="0" xfId="2" applyFont="1" applyFill="1" applyBorder="1" applyAlignment="1">
      <alignment horizontal="left" vertical="center" wrapText="1"/>
    </xf>
    <xf numFmtId="0" fontId="47" fillId="0" borderId="33" xfId="2" applyFont="1" applyFill="1" applyBorder="1" applyAlignment="1">
      <alignment horizontal="right" wrapText="1"/>
    </xf>
    <xf numFmtId="0" fontId="67" fillId="0" borderId="0" xfId="2" applyFill="1"/>
    <xf numFmtId="0" fontId="48" fillId="0" borderId="2" xfId="2" applyFont="1" applyBorder="1" applyAlignment="1">
      <alignment wrapText="1"/>
    </xf>
    <xf numFmtId="0" fontId="49" fillId="0" borderId="14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2" fillId="0" borderId="14" xfId="2" applyFont="1" applyFill="1" applyBorder="1" applyAlignment="1">
      <alignment horizontal="left" vertical="center" wrapText="1"/>
    </xf>
    <xf numFmtId="43" fontId="2" fillId="0" borderId="2" xfId="2" applyNumberFormat="1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5" fontId="2" fillId="0" borderId="5" xfId="2" applyNumberFormat="1" applyFont="1" applyFill="1" applyBorder="1" applyAlignment="1">
      <alignment horizontal="center" vertical="center" wrapText="1"/>
    </xf>
    <xf numFmtId="0" fontId="50" fillId="0" borderId="14" xfId="2" applyFont="1" applyFill="1" applyBorder="1" applyAlignment="1">
      <alignment horizontal="left" vertical="center" wrapText="1"/>
    </xf>
    <xf numFmtId="166" fontId="2" fillId="0" borderId="2" xfId="2" applyNumberFormat="1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43" fillId="0" borderId="2" xfId="2" applyFont="1" applyFill="1" applyBorder="1"/>
    <xf numFmtId="0" fontId="2" fillId="0" borderId="15" xfId="2" applyFont="1" applyFill="1" applyBorder="1" applyAlignment="1">
      <alignment horizontal="left" vertical="center" wrapText="1"/>
    </xf>
    <xf numFmtId="165" fontId="2" fillId="0" borderId="16" xfId="2" applyNumberFormat="1" applyFont="1" applyFill="1" applyBorder="1" applyAlignment="1">
      <alignment horizontal="center" vertical="center" wrapText="1"/>
    </xf>
    <xf numFmtId="166" fontId="2" fillId="0" borderId="16" xfId="2" applyNumberFormat="1" applyFont="1" applyFill="1" applyBorder="1" applyAlignment="1">
      <alignment horizontal="center" vertical="center" wrapText="1"/>
    </xf>
    <xf numFmtId="166" fontId="2" fillId="0" borderId="17" xfId="2" applyNumberFormat="1" applyFont="1" applyFill="1" applyBorder="1" applyAlignment="1">
      <alignment horizontal="center" vertical="center" wrapText="1"/>
    </xf>
    <xf numFmtId="0" fontId="43" fillId="0" borderId="5" xfId="2" applyFont="1" applyFill="1" applyBorder="1"/>
    <xf numFmtId="43" fontId="2" fillId="0" borderId="16" xfId="2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2" xfId="0" applyFont="1" applyFill="1" applyBorder="1"/>
    <xf numFmtId="0" fontId="7" fillId="0" borderId="2" xfId="0" applyFont="1" applyFill="1" applyBorder="1" applyAlignment="1">
      <alignment wrapText="1"/>
    </xf>
    <xf numFmtId="41" fontId="7" fillId="0" borderId="2" xfId="0" applyNumberFormat="1" applyFont="1" applyFill="1" applyBorder="1" applyAlignment="1">
      <alignment wrapText="1"/>
    </xf>
    <xf numFmtId="41" fontId="7" fillId="0" borderId="2" xfId="0" applyNumberFormat="1" applyFont="1" applyFill="1" applyBorder="1"/>
    <xf numFmtId="9" fontId="7" fillId="0" borderId="2" xfId="0" applyNumberFormat="1" applyFont="1" applyFill="1" applyBorder="1" applyAlignment="1">
      <alignment wrapText="1"/>
    </xf>
    <xf numFmtId="166" fontId="7" fillId="0" borderId="2" xfId="0" applyNumberFormat="1" applyFont="1" applyFill="1" applyBorder="1"/>
    <xf numFmtId="167" fontId="7" fillId="0" borderId="2" xfId="0" applyNumberFormat="1" applyFont="1" applyFill="1" applyBorder="1"/>
    <xf numFmtId="169" fontId="7" fillId="0" borderId="2" xfId="0" applyNumberFormat="1" applyFont="1" applyFill="1" applyBorder="1"/>
    <xf numFmtId="41" fontId="7" fillId="0" borderId="2" xfId="0" applyNumberFormat="1" applyFont="1" applyFill="1" applyBorder="1" applyAlignment="1">
      <alignment horizontal="left" vertical="center" wrapText="1"/>
    </xf>
    <xf numFmtId="41" fontId="7" fillId="0" borderId="2" xfId="0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/>
    </xf>
    <xf numFmtId="0" fontId="19" fillId="0" borderId="2" xfId="0" applyFont="1" applyFill="1" applyBorder="1" applyAlignment="1">
      <alignment horizontal="right" wrapText="1"/>
    </xf>
    <xf numFmtId="41" fontId="7" fillId="0" borderId="2" xfId="0" applyNumberFormat="1" applyFont="1" applyFill="1" applyBorder="1" applyAlignment="1">
      <alignment horizontal="left" wrapText="1"/>
    </xf>
    <xf numFmtId="0" fontId="19" fillId="0" borderId="2" xfId="0" applyFont="1" applyFill="1" applyBorder="1" applyAlignment="1">
      <alignment horizontal="left" wrapText="1"/>
    </xf>
    <xf numFmtId="0" fontId="51" fillId="0" borderId="0" xfId="0" applyFont="1" applyFill="1" applyAlignment="1"/>
    <xf numFmtId="0" fontId="2" fillId="0" borderId="0" xfId="2" applyFont="1" applyFill="1" applyBorder="1" applyAlignment="1">
      <alignment horizontal="left" vertical="center" wrapText="1"/>
    </xf>
    <xf numFmtId="0" fontId="22" fillId="4" borderId="28" xfId="3" applyFont="1" applyFill="1" applyBorder="1" applyAlignment="1">
      <alignment horizontal="center" vertical="center"/>
    </xf>
    <xf numFmtId="0" fontId="50" fillId="0" borderId="34" xfId="2" applyFont="1" applyFill="1" applyBorder="1" applyAlignment="1">
      <alignment horizontal="left" vertical="center" wrapText="1"/>
    </xf>
    <xf numFmtId="0" fontId="9" fillId="0" borderId="35" xfId="3" applyFont="1" applyBorder="1" applyAlignment="1">
      <alignment horizontal="left" vertical="top"/>
    </xf>
    <xf numFmtId="0" fontId="9" fillId="0" borderId="23" xfId="3" applyFont="1" applyBorder="1" applyAlignment="1">
      <alignment horizontal="left" vertical="top" wrapText="1"/>
    </xf>
    <xf numFmtId="0" fontId="9" fillId="0" borderId="14" xfId="3" applyFont="1" applyBorder="1" applyAlignment="1">
      <alignment horizontal="left" vertical="top"/>
    </xf>
    <xf numFmtId="0" fontId="9" fillId="0" borderId="25" xfId="3" applyFont="1" applyBorder="1" applyAlignment="1">
      <alignment horizontal="left" vertical="top" wrapText="1"/>
    </xf>
    <xf numFmtId="0" fontId="9" fillId="0" borderId="36" xfId="3" applyFont="1" applyBorder="1" applyAlignment="1">
      <alignment horizontal="left" vertical="top"/>
    </xf>
    <xf numFmtId="0" fontId="9" fillId="0" borderId="27" xfId="3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12" fillId="0" borderId="5" xfId="11" applyNumberFormat="1" applyFont="1" applyFill="1" applyBorder="1" applyAlignment="1">
      <alignment horizontal="center" vertical="center" wrapText="1"/>
    </xf>
    <xf numFmtId="167" fontId="12" fillId="0" borderId="2" xfId="11" applyNumberFormat="1" applyFont="1" applyFill="1" applyBorder="1" applyAlignment="1">
      <alignment horizontal="center" vertical="center"/>
    </xf>
    <xf numFmtId="167" fontId="12" fillId="0" borderId="5" xfId="11" applyNumberFormat="1" applyFont="1" applyFill="1" applyBorder="1" applyAlignment="1">
      <alignment horizontal="center" vertical="center"/>
    </xf>
    <xf numFmtId="49" fontId="12" fillId="0" borderId="5" xfId="11" applyNumberFormat="1" applyFont="1" applyFill="1" applyBorder="1" applyAlignment="1">
      <alignment horizontal="center" vertical="center" wrapText="1"/>
    </xf>
    <xf numFmtId="167" fontId="12" fillId="2" borderId="2" xfId="11" applyNumberFormat="1" applyFont="1" applyFill="1" applyBorder="1" applyAlignment="1">
      <alignment horizontal="center" vertical="center"/>
    </xf>
    <xf numFmtId="167" fontId="12" fillId="2" borderId="5" xfId="11" applyNumberFormat="1" applyFont="1" applyFill="1" applyBorder="1" applyAlignment="1">
      <alignment horizontal="center" vertical="center"/>
    </xf>
    <xf numFmtId="164" fontId="13" fillId="0" borderId="14" xfId="11" applyNumberFormat="1" applyFont="1" applyFill="1" applyBorder="1" applyAlignment="1">
      <alignment horizontal="center" vertical="center" wrapText="1"/>
    </xf>
    <xf numFmtId="3" fontId="12" fillId="0" borderId="3" xfId="11" applyNumberFormat="1" applyFont="1" applyFill="1" applyBorder="1" applyAlignment="1">
      <alignment horizontal="center" vertical="center"/>
    </xf>
    <xf numFmtId="3" fontId="12" fillId="0" borderId="2" xfId="11" applyNumberFormat="1" applyFont="1" applyFill="1" applyBorder="1" applyAlignment="1">
      <alignment horizontal="center" vertical="center"/>
    </xf>
    <xf numFmtId="167" fontId="12" fillId="2" borderId="16" xfId="11" applyNumberFormat="1" applyFont="1" applyFill="1" applyBorder="1" applyAlignment="1">
      <alignment horizontal="center" vertical="center"/>
    </xf>
    <xf numFmtId="167" fontId="12" fillId="2" borderId="17" xfId="11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6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9" fillId="4" borderId="28" xfId="0" applyFont="1" applyFill="1" applyBorder="1" applyAlignment="1">
      <alignment horizontal="center"/>
    </xf>
    <xf numFmtId="0" fontId="29" fillId="4" borderId="6" xfId="0" applyFont="1" applyFill="1" applyBorder="1" applyAlignment="1">
      <alignment horizontal="center"/>
    </xf>
    <xf numFmtId="0" fontId="29" fillId="4" borderId="7" xfId="0" applyFont="1" applyFill="1" applyBorder="1" applyAlignment="1">
      <alignment horizontal="center"/>
    </xf>
    <xf numFmtId="0" fontId="29" fillId="4" borderId="8" xfId="0" applyFont="1" applyFill="1" applyBorder="1" applyAlignment="1">
      <alignment horizontal="center"/>
    </xf>
    <xf numFmtId="0" fontId="29" fillId="4" borderId="9" xfId="0" applyFont="1" applyFill="1" applyBorder="1" applyAlignment="1">
      <alignment horizontal="center"/>
    </xf>
    <xf numFmtId="0" fontId="29" fillId="4" borderId="37" xfId="0" applyFont="1" applyFill="1" applyBorder="1" applyAlignment="1">
      <alignment horizontal="center"/>
    </xf>
    <xf numFmtId="0" fontId="16" fillId="4" borderId="28" xfId="0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30" fillId="4" borderId="21" xfId="0" applyFont="1" applyFill="1" applyBorder="1" applyAlignment="1">
      <alignment horizontal="left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26" fillId="4" borderId="23" xfId="0" applyFont="1" applyFill="1" applyBorder="1" applyAlignment="1">
      <alignment horizontal="left" vertical="center" wrapText="1"/>
    </xf>
    <xf numFmtId="0" fontId="7" fillId="4" borderId="35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horizontal="center" vertical="center"/>
    </xf>
    <xf numFmtId="0" fontId="26" fillId="4" borderId="43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44" xfId="0" applyFont="1" applyFill="1" applyBorder="1" applyAlignment="1">
      <alignment horizontal="center" vertical="center"/>
    </xf>
    <xf numFmtId="0" fontId="30" fillId="4" borderId="45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46" xfId="0" applyFont="1" applyFill="1" applyBorder="1" applyAlignment="1">
      <alignment horizontal="center" vertical="center"/>
    </xf>
    <xf numFmtId="0" fontId="26" fillId="4" borderId="47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8" xfId="0" applyFont="1" applyFill="1" applyBorder="1" applyAlignment="1">
      <alignment horizontal="center" vertical="center"/>
    </xf>
    <xf numFmtId="0" fontId="26" fillId="4" borderId="49" xfId="0" applyFont="1" applyFill="1" applyBorder="1" applyAlignment="1">
      <alignment horizontal="left" vertical="center" wrapText="1"/>
    </xf>
    <xf numFmtId="0" fontId="7" fillId="4" borderId="36" xfId="0" applyFont="1" applyFill="1" applyBorder="1" applyAlignment="1">
      <alignment horizontal="center" vertical="center"/>
    </xf>
    <xf numFmtId="0" fontId="7" fillId="4" borderId="50" xfId="0" applyFont="1" applyFill="1" applyBorder="1" applyAlignment="1">
      <alignment horizontal="center" vertical="center"/>
    </xf>
    <xf numFmtId="0" fontId="7" fillId="4" borderId="51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53" xfId="0" applyFont="1" applyFill="1" applyBorder="1" applyAlignment="1">
      <alignment horizontal="center" vertical="center"/>
    </xf>
    <xf numFmtId="0" fontId="26" fillId="4" borderId="54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>
      <alignment horizontal="left" vertical="center" wrapText="1"/>
    </xf>
    <xf numFmtId="0" fontId="7" fillId="4" borderId="0" xfId="0" applyFont="1" applyFill="1" applyBorder="1"/>
    <xf numFmtId="0" fontId="7" fillId="4" borderId="0" xfId="0" applyFont="1" applyFill="1"/>
    <xf numFmtId="0" fontId="7" fillId="4" borderId="0" xfId="0" applyFont="1" applyFill="1" applyAlignment="1">
      <alignment vertical="center" wrapText="1"/>
    </xf>
    <xf numFmtId="0" fontId="23" fillId="4" borderId="0" xfId="0" applyFont="1" applyFill="1"/>
    <xf numFmtId="0" fontId="0" fillId="4" borderId="0" xfId="0" applyFill="1"/>
    <xf numFmtId="0" fontId="23" fillId="4" borderId="0" xfId="0" applyFont="1" applyFill="1" applyAlignment="1">
      <alignment vertical="top"/>
    </xf>
    <xf numFmtId="0" fontId="10" fillId="4" borderId="0" xfId="0" applyFont="1" applyFill="1" applyAlignment="1">
      <alignment vertical="top"/>
    </xf>
    <xf numFmtId="0" fontId="7" fillId="4" borderId="0" xfId="0" applyFont="1" applyFill="1" applyAlignment="1">
      <alignment vertical="top"/>
    </xf>
    <xf numFmtId="49" fontId="7" fillId="4" borderId="0" xfId="0" applyNumberFormat="1" applyFont="1" applyFill="1" applyAlignment="1">
      <alignment vertical="center" wrapText="1"/>
    </xf>
    <xf numFmtId="0" fontId="37" fillId="4" borderId="10" xfId="0" applyFont="1" applyFill="1" applyBorder="1" applyAlignment="1">
      <alignment vertical="center"/>
    </xf>
    <xf numFmtId="0" fontId="36" fillId="4" borderId="11" xfId="0" applyFont="1" applyFill="1" applyBorder="1" applyAlignment="1">
      <alignment horizontal="center" vertical="center"/>
    </xf>
    <xf numFmtId="0" fontId="0" fillId="4" borderId="11" xfId="0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7" fillId="0" borderId="0" xfId="6" applyFont="1" applyFill="1" applyAlignment="1">
      <alignment horizontal="center" vertical="center"/>
    </xf>
    <xf numFmtId="0" fontId="7" fillId="0" borderId="0" xfId="6" applyFont="1" applyFill="1" applyAlignment="1">
      <alignment horizontal="center"/>
    </xf>
    <xf numFmtId="0" fontId="55" fillId="0" borderId="0" xfId="6" applyFont="1" applyFill="1" applyAlignment="1">
      <alignment horizontal="center"/>
    </xf>
    <xf numFmtId="0" fontId="2" fillId="0" borderId="0" xfId="10" applyFont="1" applyAlignment="1">
      <alignment horizontal="right"/>
    </xf>
    <xf numFmtId="0" fontId="7" fillId="0" borderId="0" xfId="6" applyFont="1" applyFill="1" applyBorder="1" applyAlignment="1">
      <alignment horizontal="center" vertical="center" wrapText="1"/>
    </xf>
    <xf numFmtId="0" fontId="16" fillId="0" borderId="2" xfId="6" applyFont="1" applyFill="1" applyBorder="1" applyAlignment="1">
      <alignment horizontal="center" vertical="center" wrapText="1"/>
    </xf>
    <xf numFmtId="49" fontId="16" fillId="0" borderId="2" xfId="6" applyNumberFormat="1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horizontal="center" vertical="center" wrapText="1"/>
    </xf>
    <xf numFmtId="0" fontId="26" fillId="0" borderId="0" xfId="6" applyFont="1" applyFill="1" applyBorder="1" applyAlignment="1">
      <alignment horizontal="center" vertical="center" wrapText="1"/>
    </xf>
    <xf numFmtId="0" fontId="18" fillId="5" borderId="2" xfId="6" applyFont="1" applyFill="1" applyBorder="1" applyAlignment="1">
      <alignment horizontal="center" vertical="center"/>
    </xf>
    <xf numFmtId="0" fontId="28" fillId="0" borderId="2" xfId="6" applyFont="1" applyFill="1" applyBorder="1" applyAlignment="1">
      <alignment horizontal="center" vertical="center" wrapText="1"/>
    </xf>
    <xf numFmtId="0" fontId="28" fillId="0" borderId="2" xfId="6" applyFont="1" applyFill="1" applyBorder="1" applyAlignment="1">
      <alignment horizontal="center" vertical="center"/>
    </xf>
    <xf numFmtId="0" fontId="28" fillId="0" borderId="0" xfId="6" applyFont="1" applyFill="1" applyAlignment="1">
      <alignment horizontal="center" vertical="center" wrapText="1"/>
    </xf>
    <xf numFmtId="0" fontId="28" fillId="0" borderId="0" xfId="6" applyFont="1" applyFill="1" applyAlignment="1">
      <alignment horizontal="center"/>
    </xf>
    <xf numFmtId="0" fontId="7" fillId="0" borderId="2" xfId="6" applyFont="1" applyFill="1" applyBorder="1" applyAlignment="1">
      <alignment horizontal="center" vertical="center" wrapText="1"/>
    </xf>
    <xf numFmtId="170" fontId="7" fillId="0" borderId="48" xfId="6" applyNumberFormat="1" applyFont="1" applyFill="1" applyBorder="1" applyAlignment="1">
      <alignment horizontal="center"/>
    </xf>
    <xf numFmtId="170" fontId="7" fillId="0" borderId="3" xfId="6" applyNumberFormat="1" applyFont="1" applyFill="1" applyBorder="1" applyAlignment="1">
      <alignment horizontal="center"/>
    </xf>
    <xf numFmtId="0" fontId="19" fillId="0" borderId="2" xfId="6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/>
    </xf>
    <xf numFmtId="0" fontId="16" fillId="5" borderId="2" xfId="6" applyFont="1" applyFill="1" applyBorder="1" applyAlignment="1">
      <alignment horizontal="center" vertical="center" wrapText="1"/>
    </xf>
    <xf numFmtId="0" fontId="19" fillId="0" borderId="2" xfId="6" applyFont="1" applyFill="1" applyBorder="1" applyAlignment="1">
      <alignment horizontal="center" vertical="center"/>
    </xf>
    <xf numFmtId="0" fontId="7" fillId="0" borderId="0" xfId="6" applyFont="1" applyFill="1" applyAlignment="1">
      <alignment horizontal="center" vertical="center" wrapText="1"/>
    </xf>
    <xf numFmtId="0" fontId="7" fillId="0" borderId="2" xfId="6" applyFont="1" applyFill="1" applyBorder="1" applyAlignment="1">
      <alignment horizontal="center" vertical="center"/>
    </xf>
    <xf numFmtId="0" fontId="64" fillId="0" borderId="2" xfId="6" applyFont="1" applyFill="1" applyBorder="1" applyAlignment="1">
      <alignment wrapText="1"/>
    </xf>
    <xf numFmtId="0" fontId="16" fillId="0" borderId="2" xfId="6" applyFont="1" applyFill="1" applyBorder="1" applyAlignment="1">
      <alignment wrapText="1"/>
    </xf>
    <xf numFmtId="0" fontId="19" fillId="0" borderId="0" xfId="6" applyFont="1" applyFill="1" applyAlignment="1">
      <alignment horizontal="center"/>
    </xf>
    <xf numFmtId="0" fontId="30" fillId="0" borderId="2" xfId="6" applyFont="1" applyFill="1" applyBorder="1" applyAlignment="1">
      <alignment wrapText="1"/>
    </xf>
    <xf numFmtId="0" fontId="19" fillId="5" borderId="2" xfId="6" applyFont="1" applyFill="1" applyBorder="1" applyAlignment="1">
      <alignment horizontal="center" vertical="center" wrapText="1"/>
    </xf>
    <xf numFmtId="0" fontId="16" fillId="5" borderId="2" xfId="6" applyFont="1" applyFill="1" applyBorder="1" applyAlignment="1">
      <alignment horizontal="center" vertical="center"/>
    </xf>
    <xf numFmtId="0" fontId="58" fillId="0" borderId="0" xfId="6" applyFont="1" applyFill="1" applyAlignment="1">
      <alignment horizontal="center"/>
    </xf>
    <xf numFmtId="170" fontId="65" fillId="0" borderId="0" xfId="6" applyNumberFormat="1" applyFont="1" applyFill="1" applyAlignment="1">
      <alignment horizontal="center"/>
    </xf>
    <xf numFmtId="0" fontId="65" fillId="0" borderId="0" xfId="6" applyFont="1" applyFill="1" applyAlignment="1">
      <alignment horizontal="center"/>
    </xf>
    <xf numFmtId="0" fontId="51" fillId="0" borderId="0" xfId="6" applyFont="1" applyFill="1" applyAlignment="1"/>
    <xf numFmtId="0" fontId="52" fillId="0" borderId="0" xfId="6" applyFont="1" applyFill="1" applyAlignment="1"/>
    <xf numFmtId="0" fontId="66" fillId="0" borderId="0" xfId="6" applyFont="1" applyFill="1" applyAlignment="1">
      <alignment horizontal="right"/>
    </xf>
    <xf numFmtId="0" fontId="53" fillId="0" borderId="0" xfId="6" applyFont="1" applyFill="1" applyAlignment="1"/>
    <xf numFmtId="0" fontId="7" fillId="0" borderId="0" xfId="5" applyFont="1" applyFill="1" applyAlignment="1">
      <alignment horizontal="center" vertical="center"/>
    </xf>
    <xf numFmtId="0" fontId="7" fillId="0" borderId="0" xfId="5" applyFont="1" applyFill="1" applyAlignment="1">
      <alignment horizontal="center"/>
    </xf>
    <xf numFmtId="0" fontId="55" fillId="0" borderId="0" xfId="5" applyFont="1" applyFill="1" applyAlignment="1">
      <alignment horizontal="center"/>
    </xf>
    <xf numFmtId="4" fontId="2" fillId="0" borderId="0" xfId="9" applyNumberFormat="1" applyFont="1" applyAlignment="1">
      <alignment horizontal="right"/>
    </xf>
    <xf numFmtId="0" fontId="7" fillId="0" borderId="0" xfId="5" applyFont="1" applyFill="1" applyBorder="1" applyAlignment="1">
      <alignment horizontal="center" vertical="center" wrapText="1"/>
    </xf>
    <xf numFmtId="4" fontId="16" fillId="0" borderId="2" xfId="5" applyNumberFormat="1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horizontal="center" vertical="center" wrapText="1"/>
    </xf>
    <xf numFmtId="4" fontId="26" fillId="0" borderId="0" xfId="5" applyNumberFormat="1" applyFont="1" applyFill="1" applyBorder="1" applyAlignment="1">
      <alignment horizontal="center" vertical="center" wrapText="1"/>
    </xf>
    <xf numFmtId="0" fontId="18" fillId="5" borderId="2" xfId="5" applyFont="1" applyFill="1" applyBorder="1" applyAlignment="1">
      <alignment horizontal="center" vertical="center"/>
    </xf>
    <xf numFmtId="0" fontId="28" fillId="0" borderId="2" xfId="5" applyFont="1" applyFill="1" applyBorder="1" applyAlignment="1">
      <alignment horizontal="center" vertical="center" wrapText="1"/>
    </xf>
    <xf numFmtId="0" fontId="28" fillId="0" borderId="2" xfId="5" applyFont="1" applyFill="1" applyBorder="1" applyAlignment="1">
      <alignment horizontal="center" vertical="center"/>
    </xf>
    <xf numFmtId="0" fontId="28" fillId="0" borderId="0" xfId="5" applyFont="1" applyFill="1" applyAlignment="1">
      <alignment horizontal="center" vertical="center" wrapText="1"/>
    </xf>
    <xf numFmtId="0" fontId="28" fillId="0" borderId="0" xfId="5" applyFont="1" applyFill="1" applyAlignment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7" fillId="6" borderId="2" xfId="5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center"/>
    </xf>
    <xf numFmtId="4" fontId="7" fillId="0" borderId="0" xfId="5" applyNumberFormat="1" applyFont="1" applyFill="1" applyBorder="1" applyAlignment="1">
      <alignment horizontal="center"/>
    </xf>
    <xf numFmtId="0" fontId="16" fillId="5" borderId="2" xfId="5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/>
    </xf>
    <xf numFmtId="0" fontId="7" fillId="0" borderId="0" xfId="5" applyFont="1" applyFill="1" applyAlignment="1">
      <alignment horizontal="center" vertical="center" wrapText="1"/>
    </xf>
    <xf numFmtId="0" fontId="19" fillId="0" borderId="0" xfId="5" applyFont="1" applyFill="1" applyAlignment="1">
      <alignment horizontal="center"/>
    </xf>
    <xf numFmtId="0" fontId="7" fillId="0" borderId="2" xfId="5" applyFont="1" applyFill="1" applyBorder="1" applyAlignment="1">
      <alignment horizontal="center" vertical="center"/>
    </xf>
    <xf numFmtId="0" fontId="64" fillId="0" borderId="2" xfId="5" applyFont="1" applyFill="1" applyBorder="1" applyAlignment="1">
      <alignment wrapText="1"/>
    </xf>
    <xf numFmtId="0" fontId="16" fillId="0" borderId="2" xfId="5" applyFont="1" applyFill="1" applyBorder="1" applyAlignment="1">
      <alignment wrapText="1"/>
    </xf>
    <xf numFmtId="0" fontId="30" fillId="0" borderId="2" xfId="5" applyFont="1" applyFill="1" applyBorder="1" applyAlignment="1">
      <alignment wrapText="1"/>
    </xf>
    <xf numFmtId="0" fontId="19" fillId="5" borderId="2" xfId="5" applyFont="1" applyFill="1" applyBorder="1" applyAlignment="1">
      <alignment horizontal="center" vertical="center" wrapText="1"/>
    </xf>
    <xf numFmtId="0" fontId="16" fillId="5" borderId="2" xfId="5" applyFont="1" applyFill="1" applyBorder="1" applyAlignment="1">
      <alignment horizontal="center" vertical="center"/>
    </xf>
    <xf numFmtId="0" fontId="58" fillId="0" borderId="0" xfId="5" applyFont="1" applyFill="1" applyAlignment="1">
      <alignment horizontal="center"/>
    </xf>
    <xf numFmtId="0" fontId="16" fillId="0" borderId="2" xfId="5" applyFont="1" applyFill="1" applyBorder="1" applyAlignment="1">
      <alignment horizontal="center" vertical="center" wrapText="1"/>
    </xf>
    <xf numFmtId="170" fontId="65" fillId="0" borderId="0" xfId="5" applyNumberFormat="1" applyFont="1" applyFill="1" applyAlignment="1">
      <alignment horizontal="center"/>
    </xf>
    <xf numFmtId="0" fontId="65" fillId="0" borderId="0" xfId="5" applyFont="1" applyFill="1" applyAlignment="1">
      <alignment horizontal="center"/>
    </xf>
    <xf numFmtId="4" fontId="7" fillId="0" borderId="0" xfId="5" applyNumberFormat="1" applyFont="1" applyFill="1" applyAlignment="1">
      <alignment horizontal="center"/>
    </xf>
    <xf numFmtId="0" fontId="51" fillId="0" borderId="0" xfId="5" applyFont="1" applyFill="1" applyAlignment="1"/>
    <xf numFmtId="0" fontId="52" fillId="0" borderId="0" xfId="5" applyFont="1" applyFill="1" applyAlignment="1"/>
    <xf numFmtId="4" fontId="51" fillId="0" borderId="0" xfId="5" applyNumberFormat="1" applyFont="1" applyFill="1" applyAlignment="1"/>
    <xf numFmtId="0" fontId="66" fillId="0" borderId="0" xfId="5" applyFont="1" applyFill="1" applyAlignment="1">
      <alignment horizontal="right"/>
    </xf>
    <xf numFmtId="0" fontId="53" fillId="0" borderId="0" xfId="5" applyFont="1" applyFill="1" applyAlignment="1"/>
    <xf numFmtId="0" fontId="51" fillId="0" borderId="0" xfId="4" applyFont="1" applyFill="1" applyAlignment="1"/>
    <xf numFmtId="0" fontId="54" fillId="0" borderId="0" xfId="4" applyFont="1" applyFill="1" applyAlignment="1"/>
    <xf numFmtId="0" fontId="12" fillId="0" borderId="0" xfId="4" applyFont="1" applyFill="1" applyAlignment="1">
      <alignment horizontal="right"/>
    </xf>
    <xf numFmtId="0" fontId="7" fillId="0" borderId="19" xfId="4" applyFont="1" applyFill="1" applyBorder="1" applyAlignment="1">
      <alignment horizontal="center" vertical="center" wrapText="1"/>
    </xf>
    <xf numFmtId="0" fontId="19" fillId="0" borderId="0" xfId="4" applyFont="1" applyFill="1" applyAlignment="1"/>
    <xf numFmtId="0" fontId="7" fillId="0" borderId="0" xfId="4" applyFont="1" applyFill="1" applyAlignment="1"/>
    <xf numFmtId="0" fontId="19" fillId="0" borderId="19" xfId="4" applyFont="1" applyFill="1" applyBorder="1" applyAlignment="1">
      <alignment horizontal="right" wrapText="1"/>
    </xf>
    <xf numFmtId="0" fontId="53" fillId="0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48" xfId="4" applyFont="1" applyFill="1" applyBorder="1" applyAlignment="1">
      <alignment horizontal="center" vertical="center" wrapText="1"/>
    </xf>
    <xf numFmtId="0" fontId="51" fillId="0" borderId="48" xfId="4" applyFont="1" applyFill="1" applyBorder="1" applyAlignment="1">
      <alignment horizontal="center" vertical="center" wrapText="1"/>
    </xf>
    <xf numFmtId="0" fontId="51" fillId="0" borderId="2" xfId="4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center" vertical="center" wrapText="1"/>
    </xf>
    <xf numFmtId="0" fontId="51" fillId="0" borderId="0" xfId="4" applyFont="1" applyFill="1" applyAlignment="1">
      <alignment horizontal="center" vertical="center" wrapText="1"/>
    </xf>
    <xf numFmtId="0" fontId="51" fillId="0" borderId="2" xfId="4" applyFont="1" applyFill="1" applyBorder="1" applyAlignment="1">
      <alignment horizontal="center" vertical="center"/>
    </xf>
    <xf numFmtId="0" fontId="51" fillId="0" borderId="48" xfId="4" applyFont="1" applyFill="1" applyBorder="1" applyAlignment="1">
      <alignment horizontal="center" vertical="center"/>
    </xf>
    <xf numFmtId="0" fontId="19" fillId="0" borderId="2" xfId="4" applyFont="1" applyFill="1" applyBorder="1" applyAlignment="1">
      <alignment horizontal="center" vertical="center"/>
    </xf>
    <xf numFmtId="0" fontId="51" fillId="0" borderId="0" xfId="4" applyFont="1" applyFill="1" applyAlignment="1">
      <alignment horizontal="center" vertical="center"/>
    </xf>
    <xf numFmtId="0" fontId="51" fillId="0" borderId="2" xfId="4" applyFont="1" applyFill="1" applyBorder="1" applyAlignment="1">
      <alignment horizontal="center" vertical="top" wrapText="1"/>
    </xf>
    <xf numFmtId="0" fontId="19" fillId="0" borderId="2" xfId="4" applyFont="1" applyFill="1" applyBorder="1" applyAlignment="1">
      <alignment horizontal="center" vertical="top" wrapText="1"/>
    </xf>
    <xf numFmtId="0" fontId="51" fillId="0" borderId="48" xfId="4" applyFont="1" applyFill="1" applyBorder="1" applyAlignment="1">
      <alignment horizontal="center" vertical="top"/>
    </xf>
    <xf numFmtId="0" fontId="51" fillId="0" borderId="2" xfId="4" applyFont="1" applyFill="1" applyBorder="1" applyAlignment="1">
      <alignment horizontal="center" vertical="top"/>
    </xf>
    <xf numFmtId="0" fontId="7" fillId="0" borderId="2" xfId="4" applyFont="1" applyFill="1" applyBorder="1" applyAlignment="1">
      <alignment horizontal="center" vertical="top" wrapText="1"/>
    </xf>
    <xf numFmtId="0" fontId="51" fillId="0" borderId="0" xfId="4" applyFont="1" applyFill="1" applyAlignment="1">
      <alignment horizontal="left" vertical="top"/>
    </xf>
    <xf numFmtId="0" fontId="51" fillId="0" borderId="2" xfId="4" applyFont="1" applyFill="1" applyBorder="1" applyAlignment="1"/>
    <xf numFmtId="0" fontId="26" fillId="0" borderId="1" xfId="4" applyFont="1" applyBorder="1" applyAlignment="1">
      <alignment horizontal="left" vertical="top" wrapText="1"/>
    </xf>
    <xf numFmtId="0" fontId="51" fillId="0" borderId="2" xfId="4" applyFont="1" applyFill="1" applyBorder="1" applyAlignment="1">
      <alignment wrapText="1"/>
    </xf>
    <xf numFmtId="0" fontId="51" fillId="0" borderId="2" xfId="4" applyFont="1" applyFill="1" applyBorder="1" applyAlignment="1">
      <alignment horizontal="center"/>
    </xf>
    <xf numFmtId="49" fontId="51" fillId="0" borderId="2" xfId="4" applyNumberFormat="1" applyFont="1" applyFill="1" applyBorder="1" applyAlignment="1">
      <alignment horizontal="center"/>
    </xf>
    <xf numFmtId="170" fontId="51" fillId="0" borderId="2" xfId="4" applyNumberFormat="1" applyFont="1" applyFill="1" applyBorder="1" applyAlignment="1"/>
    <xf numFmtId="3" fontId="51" fillId="0" borderId="2" xfId="4" applyNumberFormat="1" applyFont="1" applyFill="1" applyBorder="1" applyAlignment="1">
      <alignment horizontal="right"/>
    </xf>
    <xf numFmtId="170" fontId="19" fillId="0" borderId="2" xfId="4" applyNumberFormat="1" applyFont="1" applyFill="1" applyBorder="1" applyAlignment="1"/>
    <xf numFmtId="170" fontId="51" fillId="0" borderId="48" xfId="4" applyNumberFormat="1" applyFont="1" applyFill="1" applyBorder="1" applyAlignment="1"/>
    <xf numFmtId="0" fontId="54" fillId="0" borderId="2" xfId="4" applyFont="1" applyFill="1" applyBorder="1" applyAlignment="1">
      <alignment horizontal="right"/>
    </xf>
    <xf numFmtId="165" fontId="19" fillId="0" borderId="2" xfId="4" applyNumberFormat="1" applyFont="1" applyFill="1" applyBorder="1" applyAlignment="1">
      <alignment wrapText="1"/>
    </xf>
    <xf numFmtId="3" fontId="19" fillId="0" borderId="2" xfId="4" applyNumberFormat="1" applyFont="1" applyFill="1" applyBorder="1" applyAlignment="1">
      <alignment wrapText="1"/>
    </xf>
    <xf numFmtId="0" fontId="53" fillId="0" borderId="0" xfId="4" applyFont="1" applyFill="1" applyAlignment="1"/>
    <xf numFmtId="0" fontId="52" fillId="0" borderId="0" xfId="4" applyFont="1" applyFill="1" applyAlignment="1"/>
    <xf numFmtId="0" fontId="66" fillId="0" borderId="0" xfId="4" applyFont="1" applyFill="1" applyAlignment="1">
      <alignment horizontal="right"/>
    </xf>
    <xf numFmtId="0" fontId="7" fillId="0" borderId="0" xfId="7" applyFont="1" applyFill="1" applyAlignment="1"/>
    <xf numFmtId="0" fontId="12" fillId="0" borderId="0" xfId="7" applyFont="1" applyFill="1" applyAlignment="1">
      <alignment horizontal="right"/>
    </xf>
    <xf numFmtId="0" fontId="26" fillId="0" borderId="0" xfId="7" applyFont="1" applyFill="1" applyAlignment="1"/>
    <xf numFmtId="0" fontId="19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right" wrapText="1"/>
    </xf>
    <xf numFmtId="0" fontId="54" fillId="0" borderId="0" xfId="7" applyFont="1" applyFill="1" applyAlignment="1">
      <alignment horizontal="right" wrapText="1"/>
    </xf>
    <xf numFmtId="0" fontId="7" fillId="0" borderId="2" xfId="7" applyFont="1" applyFill="1" applyBorder="1" applyAlignment="1">
      <alignment horizontal="center" vertical="center" wrapText="1"/>
    </xf>
    <xf numFmtId="0" fontId="19" fillId="0" borderId="2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/>
    </xf>
    <xf numFmtId="0" fontId="7" fillId="0" borderId="0" xfId="7" applyFont="1" applyFill="1" applyAlignment="1">
      <alignment horizontal="center" vertical="center"/>
    </xf>
    <xf numFmtId="0" fontId="7" fillId="0" borderId="2" xfId="7" applyFont="1" applyFill="1" applyBorder="1" applyAlignment="1">
      <alignment horizontal="center" vertical="top" wrapText="1"/>
    </xf>
    <xf numFmtId="0" fontId="7" fillId="0" borderId="0" xfId="7" applyFont="1" applyFill="1" applyAlignment="1">
      <alignment horizontal="left" vertical="top" wrapText="1"/>
    </xf>
    <xf numFmtId="0" fontId="7" fillId="0" borderId="2" xfId="7" applyFont="1" applyFill="1" applyBorder="1" applyAlignment="1"/>
    <xf numFmtId="0" fontId="7" fillId="0" borderId="2" xfId="7" applyFont="1" applyFill="1" applyBorder="1" applyAlignment="1">
      <alignment wrapText="1"/>
    </xf>
    <xf numFmtId="170" fontId="7" fillId="0" borderId="2" xfId="7" applyNumberFormat="1" applyFont="1" applyFill="1" applyBorder="1" applyAlignment="1"/>
    <xf numFmtId="3" fontId="7" fillId="0" borderId="2" xfId="7" applyNumberFormat="1" applyFont="1" applyFill="1" applyBorder="1" applyAlignment="1"/>
    <xf numFmtId="0" fontId="19" fillId="0" borderId="2" xfId="7" applyFont="1" applyFill="1" applyBorder="1" applyAlignment="1"/>
    <xf numFmtId="0" fontId="19" fillId="0" borderId="2" xfId="7" applyFont="1" applyFill="1" applyBorder="1" applyAlignment="1">
      <alignment horizontal="right"/>
    </xf>
    <xf numFmtId="41" fontId="19" fillId="0" borderId="2" xfId="7" applyNumberFormat="1" applyFont="1" applyFill="1" applyBorder="1" applyAlignment="1">
      <alignment horizontal="right"/>
    </xf>
    <xf numFmtId="41" fontId="19" fillId="0" borderId="2" xfId="7" applyNumberFormat="1" applyFont="1" applyFill="1" applyBorder="1" applyAlignment="1"/>
    <xf numFmtId="0" fontId="19" fillId="0" borderId="0" xfId="7" applyFont="1" applyFill="1" applyAlignment="1"/>
    <xf numFmtId="0" fontId="7" fillId="0" borderId="0" xfId="7" applyFont="1" applyFill="1" applyAlignment="1">
      <alignment wrapText="1"/>
    </xf>
    <xf numFmtId="49" fontId="18" fillId="0" borderId="28" xfId="1" applyNumberFormat="1" applyFont="1" applyBorder="1" applyAlignment="1">
      <alignment horizontal="center" vertical="center" wrapText="1"/>
    </xf>
    <xf numFmtId="49" fontId="18" fillId="0" borderId="9" xfId="1" applyNumberFormat="1" applyFont="1" applyBorder="1" applyAlignment="1">
      <alignment horizontal="center" vertical="center" wrapText="1"/>
    </xf>
    <xf numFmtId="49" fontId="12" fillId="0" borderId="37" xfId="1" applyNumberFormat="1" applyFont="1" applyBorder="1" applyAlignment="1">
      <alignment horizontal="center" vertical="center" wrapText="1"/>
    </xf>
    <xf numFmtId="49" fontId="12" fillId="0" borderId="30" xfId="1" applyNumberFormat="1" applyFont="1" applyBorder="1" applyAlignment="1">
      <alignment horizontal="center" vertical="center" wrapText="1"/>
    </xf>
    <xf numFmtId="49" fontId="15" fillId="0" borderId="6" xfId="1" applyNumberFormat="1" applyFont="1" applyBorder="1" applyAlignment="1">
      <alignment horizontal="center" vertical="center" wrapText="1"/>
    </xf>
    <xf numFmtId="49" fontId="15" fillId="0" borderId="7" xfId="1" applyNumberFormat="1" applyFont="1" applyBorder="1" applyAlignment="1">
      <alignment horizontal="center" vertical="center" wrapText="1"/>
    </xf>
    <xf numFmtId="49" fontId="15" fillId="0" borderId="37" xfId="1" applyNumberFormat="1" applyFont="1" applyBorder="1" applyAlignment="1">
      <alignment horizontal="center" vertical="center" wrapText="1"/>
    </xf>
    <xf numFmtId="49" fontId="15" fillId="0" borderId="60" xfId="1" applyNumberFormat="1" applyFont="1" applyBorder="1" applyAlignment="1">
      <alignment horizontal="center" vertical="center" wrapText="1"/>
    </xf>
    <xf numFmtId="49" fontId="18" fillId="0" borderId="30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right"/>
    </xf>
    <xf numFmtId="0" fontId="9" fillId="0" borderId="0" xfId="0" applyFont="1" applyAlignment="1"/>
    <xf numFmtId="0" fontId="15" fillId="0" borderId="0" xfId="1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/>
    </xf>
    <xf numFmtId="0" fontId="15" fillId="4" borderId="6" xfId="1" applyFont="1" applyFill="1" applyBorder="1" applyAlignment="1">
      <alignment horizontal="center" vertical="center"/>
    </xf>
    <xf numFmtId="0" fontId="15" fillId="4" borderId="7" xfId="1" applyFont="1" applyFill="1" applyBorder="1" applyAlignment="1">
      <alignment horizontal="center" vertical="center"/>
    </xf>
    <xf numFmtId="0" fontId="16" fillId="4" borderId="6" xfId="1" applyFont="1" applyFill="1" applyBorder="1" applyAlignment="1">
      <alignment horizontal="center" vertical="center"/>
    </xf>
    <xf numFmtId="0" fontId="16" fillId="4" borderId="7" xfId="1" applyFont="1" applyFill="1" applyBorder="1" applyAlignment="1">
      <alignment horizontal="center" vertical="center"/>
    </xf>
    <xf numFmtId="0" fontId="16" fillId="4" borderId="8" xfId="1" applyFont="1" applyFill="1" applyBorder="1" applyAlignment="1">
      <alignment horizontal="center" vertical="center"/>
    </xf>
    <xf numFmtId="0" fontId="15" fillId="4" borderId="9" xfId="1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vertical="center"/>
    </xf>
    <xf numFmtId="0" fontId="22" fillId="4" borderId="28" xfId="3" applyFont="1" applyFill="1" applyBorder="1" applyAlignment="1">
      <alignment horizontal="center" vertical="center"/>
    </xf>
    <xf numFmtId="0" fontId="22" fillId="4" borderId="60" xfId="3" applyFont="1" applyFill="1" applyBorder="1" applyAlignment="1">
      <alignment horizontal="center" vertical="center"/>
    </xf>
    <xf numFmtId="0" fontId="9" fillId="0" borderId="61" xfId="3" applyFont="1" applyBorder="1" applyAlignment="1">
      <alignment horizontal="center" vertical="center" wrapText="1"/>
    </xf>
    <xf numFmtId="0" fontId="9" fillId="0" borderId="62" xfId="3" applyFont="1" applyBorder="1" applyAlignment="1">
      <alignment horizontal="center" vertical="center" wrapText="1"/>
    </xf>
    <xf numFmtId="0" fontId="9" fillId="0" borderId="63" xfId="3" applyFont="1" applyBorder="1" applyAlignment="1">
      <alignment horizontal="center" vertical="center" wrapText="1"/>
    </xf>
    <xf numFmtId="0" fontId="9" fillId="0" borderId="64" xfId="3" applyFont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65" xfId="3" applyFont="1" applyBorder="1" applyAlignment="1">
      <alignment horizontal="center" vertical="center" wrapText="1"/>
    </xf>
    <xf numFmtId="0" fontId="20" fillId="0" borderId="0" xfId="3" applyFont="1" applyAlignment="1">
      <alignment horizontal="center" vertical="center" wrapText="1"/>
    </xf>
    <xf numFmtId="0" fontId="21" fillId="0" borderId="28" xfId="3" applyFont="1" applyBorder="1" applyAlignment="1">
      <alignment horizontal="center" vertical="center" wrapText="1"/>
    </xf>
    <xf numFmtId="0" fontId="21" fillId="0" borderId="30" xfId="3" applyFont="1" applyBorder="1" applyAlignment="1">
      <alignment horizontal="center" vertical="center" wrapText="1"/>
    </xf>
    <xf numFmtId="0" fontId="26" fillId="4" borderId="34" xfId="0" applyFont="1" applyFill="1" applyBorder="1" applyAlignment="1">
      <alignment horizontal="center" vertical="center" wrapText="1"/>
    </xf>
    <xf numFmtId="0" fontId="26" fillId="4" borderId="59" xfId="0" applyFont="1" applyFill="1" applyBorder="1" applyAlignment="1">
      <alignment horizontal="center" vertical="center" wrapText="1"/>
    </xf>
    <xf numFmtId="0" fontId="17" fillId="4" borderId="61" xfId="0" applyFont="1" applyFill="1" applyBorder="1" applyAlignment="1">
      <alignment horizontal="center" vertical="center" wrapText="1"/>
    </xf>
    <xf numFmtId="0" fontId="17" fillId="4" borderId="67" xfId="0" applyFont="1" applyFill="1" applyBorder="1" applyAlignment="1">
      <alignment horizontal="center" vertical="center" wrapText="1"/>
    </xf>
    <xf numFmtId="0" fontId="17" fillId="4" borderId="62" xfId="0" applyFont="1" applyFill="1" applyBorder="1" applyAlignment="1">
      <alignment horizontal="center" vertical="center" wrapText="1"/>
    </xf>
    <xf numFmtId="0" fontId="17" fillId="4" borderId="63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 wrapText="1"/>
    </xf>
    <xf numFmtId="0" fontId="17" fillId="4" borderId="64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7" fillId="4" borderId="68" xfId="0" applyFont="1" applyFill="1" applyBorder="1" applyAlignment="1">
      <alignment horizontal="center" vertical="center" wrapText="1"/>
    </xf>
    <xf numFmtId="0" fontId="17" fillId="4" borderId="69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44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6" fillId="4" borderId="50" xfId="0" applyFont="1" applyFill="1" applyBorder="1" applyAlignment="1">
      <alignment horizontal="center" vertical="center" wrapText="1"/>
    </xf>
    <xf numFmtId="0" fontId="26" fillId="4" borderId="5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horizontal="left" wrapText="1"/>
    </xf>
    <xf numFmtId="0" fontId="27" fillId="0" borderId="0" xfId="0" applyFont="1" applyAlignment="1"/>
    <xf numFmtId="0" fontId="26" fillId="0" borderId="0" xfId="0" applyFont="1" applyAlignment="1"/>
    <xf numFmtId="0" fontId="26" fillId="4" borderId="66" xfId="0" applyFont="1" applyFill="1" applyBorder="1" applyAlignment="1">
      <alignment vertical="center" wrapText="1"/>
    </xf>
    <xf numFmtId="0" fontId="26" fillId="4" borderId="47" xfId="0" applyFont="1" applyFill="1" applyBorder="1" applyAlignment="1">
      <alignment vertical="center"/>
    </xf>
    <xf numFmtId="0" fontId="26" fillId="4" borderId="54" xfId="0" applyFont="1" applyFill="1" applyBorder="1" applyAlignment="1">
      <alignment vertical="center"/>
    </xf>
    <xf numFmtId="0" fontId="17" fillId="4" borderId="35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vertical="center" wrapText="1"/>
    </xf>
    <xf numFmtId="0" fontId="17" fillId="4" borderId="4" xfId="0" applyFont="1" applyFill="1" applyBorder="1" applyAlignment="1">
      <alignment vertical="center" wrapText="1"/>
    </xf>
    <xf numFmtId="0" fontId="17" fillId="4" borderId="15" xfId="0" applyFont="1" applyFill="1" applyBorder="1" applyAlignment="1">
      <alignment vertical="center" wrapText="1"/>
    </xf>
    <xf numFmtId="0" fontId="17" fillId="4" borderId="16" xfId="0" applyFont="1" applyFill="1" applyBorder="1" applyAlignment="1">
      <alignment vertical="center" wrapText="1"/>
    </xf>
    <xf numFmtId="0" fontId="17" fillId="4" borderId="17" xfId="0" applyFont="1" applyFill="1" applyBorder="1" applyAlignment="1">
      <alignment vertical="center" wrapText="1"/>
    </xf>
    <xf numFmtId="0" fontId="17" fillId="4" borderId="31" xfId="0" applyFont="1" applyFill="1" applyBorder="1" applyAlignment="1"/>
    <xf numFmtId="0" fontId="17" fillId="4" borderId="42" xfId="0" applyFont="1" applyFill="1" applyBorder="1" applyAlignment="1"/>
    <xf numFmtId="0" fontId="17" fillId="4" borderId="18" xfId="0" applyFont="1" applyFill="1" applyBorder="1" applyAlignment="1"/>
    <xf numFmtId="0" fontId="17" fillId="4" borderId="16" xfId="0" applyFont="1" applyFill="1" applyBorder="1" applyAlignment="1"/>
    <xf numFmtId="0" fontId="17" fillId="4" borderId="44" xfId="0" applyFont="1" applyFill="1" applyBorder="1" applyAlignment="1"/>
    <xf numFmtId="0" fontId="26" fillId="4" borderId="40" xfId="0" applyFont="1" applyFill="1" applyBorder="1" applyAlignment="1">
      <alignment horizontal="center" vertical="center" wrapText="1"/>
    </xf>
    <xf numFmtId="0" fontId="26" fillId="4" borderId="55" xfId="0" applyFont="1" applyFill="1" applyBorder="1" applyAlignment="1">
      <alignment horizontal="center" vertical="center" wrapText="1"/>
    </xf>
    <xf numFmtId="0" fontId="26" fillId="4" borderId="41" xfId="0" applyFont="1" applyFill="1" applyBorder="1" applyAlignment="1">
      <alignment horizontal="center" vertical="center" wrapText="1"/>
    </xf>
    <xf numFmtId="0" fontId="26" fillId="4" borderId="56" xfId="0" applyFont="1" applyFill="1" applyBorder="1" applyAlignment="1">
      <alignment horizontal="center" vertical="center" wrapText="1"/>
    </xf>
    <xf numFmtId="0" fontId="26" fillId="4" borderId="46" xfId="0" applyFont="1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 wrapText="1"/>
    </xf>
    <xf numFmtId="0" fontId="26" fillId="4" borderId="39" xfId="0" applyFont="1" applyFill="1" applyBorder="1" applyAlignment="1">
      <alignment horizontal="center" vertical="center" wrapText="1"/>
    </xf>
    <xf numFmtId="0" fontId="26" fillId="4" borderId="57" xfId="0" applyFont="1" applyFill="1" applyBorder="1" applyAlignment="1">
      <alignment horizontal="center" vertical="center" wrapText="1"/>
    </xf>
    <xf numFmtId="0" fontId="26" fillId="4" borderId="38" xfId="0" applyFont="1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0" fontId="31" fillId="4" borderId="0" xfId="0" applyFont="1" applyFill="1" applyBorder="1" applyAlignment="1">
      <alignment vertical="center" wrapText="1"/>
    </xf>
    <xf numFmtId="0" fontId="32" fillId="4" borderId="0" xfId="0" applyFont="1" applyFill="1" applyAlignment="1"/>
    <xf numFmtId="0" fontId="33" fillId="4" borderId="0" xfId="0" applyFont="1" applyFill="1" applyAlignment="1"/>
    <xf numFmtId="0" fontId="38" fillId="0" borderId="0" xfId="0" applyFont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39" fillId="0" borderId="35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31" xfId="0" applyFont="1" applyBorder="1" applyAlignment="1">
      <alignment horizontal="center" vertical="center" wrapText="1"/>
    </xf>
    <xf numFmtId="0" fontId="39" fillId="0" borderId="16" xfId="0" applyFont="1" applyBorder="1" applyAlignment="1">
      <alignment horizontal="center" vertical="center" wrapText="1"/>
    </xf>
    <xf numFmtId="0" fontId="37" fillId="0" borderId="42" xfId="0" applyFont="1" applyBorder="1" applyAlignment="1">
      <alignment horizontal="center" vertical="center"/>
    </xf>
    <xf numFmtId="0" fontId="37" fillId="0" borderId="22" xfId="0" applyFont="1" applyBorder="1" applyAlignment="1">
      <alignment horizontal="center" vertical="center"/>
    </xf>
    <xf numFmtId="0" fontId="37" fillId="0" borderId="32" xfId="0" applyFont="1" applyBorder="1" applyAlignment="1">
      <alignment horizontal="center" vertical="center"/>
    </xf>
    <xf numFmtId="0" fontId="39" fillId="0" borderId="69" xfId="0" applyFont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36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/>
    <xf numFmtId="0" fontId="2" fillId="0" borderId="5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170" fontId="7" fillId="0" borderId="48" xfId="6" applyNumberFormat="1" applyFont="1" applyBorder="1" applyAlignment="1">
      <alignment horizontal="center"/>
    </xf>
    <xf numFmtId="0" fontId="7" fillId="0" borderId="3" xfId="6" applyFont="1" applyBorder="1" applyAlignment="1">
      <alignment horizontal="center"/>
    </xf>
    <xf numFmtId="170" fontId="7" fillId="0" borderId="48" xfId="6" applyNumberFormat="1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170" fontId="19" fillId="0" borderId="48" xfId="6" applyNumberFormat="1" applyFont="1" applyBorder="1" applyAlignment="1">
      <alignment horizontal="center"/>
    </xf>
    <xf numFmtId="170" fontId="19" fillId="0" borderId="3" xfId="6" applyNumberFormat="1" applyFont="1" applyBorder="1" applyAlignment="1">
      <alignment horizontal="center"/>
    </xf>
    <xf numFmtId="170" fontId="7" fillId="0" borderId="3" xfId="6" applyNumberFormat="1" applyFont="1" applyBorder="1" applyAlignment="1">
      <alignment horizontal="center"/>
    </xf>
    <xf numFmtId="0" fontId="19" fillId="0" borderId="48" xfId="6" applyFont="1" applyFill="1" applyBorder="1" applyAlignment="1">
      <alignment horizontal="center" vertical="center" wrapText="1"/>
    </xf>
    <xf numFmtId="0" fontId="19" fillId="0" borderId="24" xfId="6" applyFont="1" applyFill="1" applyBorder="1" applyAlignment="1">
      <alignment horizontal="center" vertical="center" wrapText="1"/>
    </xf>
    <xf numFmtId="0" fontId="19" fillId="0" borderId="3" xfId="6" applyFont="1" applyFill="1" applyBorder="1" applyAlignment="1">
      <alignment horizontal="center" vertical="center" wrapText="1"/>
    </xf>
    <xf numFmtId="0" fontId="19" fillId="0" borderId="3" xfId="6" applyFont="1" applyBorder="1"/>
    <xf numFmtId="170" fontId="7" fillId="0" borderId="48" xfId="6" applyNumberFormat="1" applyFont="1" applyFill="1" applyBorder="1" applyAlignment="1">
      <alignment horizontal="center"/>
    </xf>
    <xf numFmtId="170" fontId="7" fillId="0" borderId="3" xfId="6" applyNumberFormat="1" applyFont="1" applyFill="1" applyBorder="1" applyAlignment="1">
      <alignment horizontal="center"/>
    </xf>
    <xf numFmtId="0" fontId="18" fillId="0" borderId="48" xfId="6" applyFont="1" applyFill="1" applyBorder="1" applyAlignment="1">
      <alignment horizontal="center" vertical="center" wrapText="1"/>
    </xf>
    <xf numFmtId="0" fontId="18" fillId="0" borderId="24" xfId="6" applyFont="1" applyFill="1" applyBorder="1" applyAlignment="1">
      <alignment horizontal="center" vertical="center" wrapText="1"/>
    </xf>
    <xf numFmtId="0" fontId="18" fillId="0" borderId="3" xfId="6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left" vertical="center" wrapText="1"/>
    </xf>
    <xf numFmtId="0" fontId="7" fillId="0" borderId="0" xfId="6" applyFont="1" applyFill="1" applyBorder="1" applyAlignment="1">
      <alignment horizontal="center" vertical="center" wrapText="1"/>
    </xf>
    <xf numFmtId="170" fontId="19" fillId="0" borderId="48" xfId="6" applyNumberFormat="1" applyFont="1" applyFill="1" applyBorder="1" applyAlignment="1">
      <alignment horizontal="center"/>
    </xf>
    <xf numFmtId="170" fontId="19" fillId="0" borderId="3" xfId="6" applyNumberFormat="1" applyFont="1" applyFill="1" applyBorder="1" applyAlignment="1">
      <alignment horizontal="center"/>
    </xf>
    <xf numFmtId="0" fontId="62" fillId="0" borderId="0" xfId="6" applyFont="1" applyFill="1" applyBorder="1" applyAlignment="1">
      <alignment horizontal="center" wrapText="1"/>
    </xf>
    <xf numFmtId="0" fontId="56" fillId="5" borderId="2" xfId="6" applyFont="1" applyFill="1" applyBorder="1" applyAlignment="1">
      <alignment horizontal="center" vertical="center" wrapText="1"/>
    </xf>
    <xf numFmtId="41" fontId="7" fillId="0" borderId="48" xfId="6" applyNumberFormat="1" applyFont="1" applyFill="1" applyBorder="1" applyAlignment="1">
      <alignment horizontal="center"/>
    </xf>
    <xf numFmtId="41" fontId="7" fillId="0" borderId="3" xfId="6" applyNumberFormat="1" applyFont="1" applyFill="1" applyBorder="1" applyAlignment="1">
      <alignment horizontal="center"/>
    </xf>
    <xf numFmtId="0" fontId="18" fillId="0" borderId="48" xfId="6" applyFont="1" applyFill="1" applyBorder="1" applyAlignment="1">
      <alignment horizontal="center"/>
    </xf>
    <xf numFmtId="0" fontId="18" fillId="0" borderId="24" xfId="6" applyFont="1" applyFill="1" applyBorder="1" applyAlignment="1">
      <alignment horizontal="center"/>
    </xf>
    <xf numFmtId="0" fontId="18" fillId="0" borderId="3" xfId="6" applyFont="1" applyFill="1" applyBorder="1" applyAlignment="1">
      <alignment horizontal="center"/>
    </xf>
    <xf numFmtId="41" fontId="7" fillId="0" borderId="48" xfId="6" applyNumberFormat="1" applyFont="1" applyFill="1" applyBorder="1" applyAlignment="1">
      <alignment horizontal="right"/>
    </xf>
    <xf numFmtId="41" fontId="7" fillId="0" borderId="3" xfId="6" applyNumberFormat="1" applyFont="1" applyFill="1" applyBorder="1" applyAlignment="1">
      <alignment horizontal="right"/>
    </xf>
    <xf numFmtId="0" fontId="28" fillId="0" borderId="48" xfId="6" applyFont="1" applyFill="1" applyBorder="1" applyAlignment="1">
      <alignment horizontal="center" vertical="center" wrapText="1"/>
    </xf>
    <xf numFmtId="0" fontId="28" fillId="0" borderId="3" xfId="6" applyFont="1" applyFill="1" applyBorder="1" applyAlignment="1">
      <alignment horizontal="center" vertical="center" wrapText="1"/>
    </xf>
    <xf numFmtId="41" fontId="19" fillId="0" borderId="48" xfId="6" applyNumberFormat="1" applyFont="1" applyFill="1" applyBorder="1" applyAlignment="1">
      <alignment horizontal="center"/>
    </xf>
    <xf numFmtId="41" fontId="19" fillId="0" borderId="3" xfId="6" applyNumberFormat="1" applyFont="1" applyFill="1" applyBorder="1" applyAlignment="1">
      <alignment horizontal="center"/>
    </xf>
    <xf numFmtId="0" fontId="19" fillId="0" borderId="2" xfId="6" applyFont="1" applyFill="1" applyBorder="1" applyAlignment="1">
      <alignment horizontal="center" vertical="center"/>
    </xf>
    <xf numFmtId="0" fontId="18" fillId="0" borderId="19" xfId="6" applyFont="1" applyFill="1" applyBorder="1" applyAlignment="1">
      <alignment horizontal="center" vertical="center" wrapText="1"/>
    </xf>
    <xf numFmtId="0" fontId="18" fillId="0" borderId="13" xfId="6" applyFont="1" applyFill="1" applyBorder="1" applyAlignment="1">
      <alignment horizontal="center" vertical="center" wrapText="1"/>
    </xf>
    <xf numFmtId="170" fontId="19" fillId="5" borderId="48" xfId="6" applyNumberFormat="1" applyFont="1" applyFill="1" applyBorder="1" applyAlignment="1">
      <alignment horizontal="center"/>
    </xf>
    <xf numFmtId="170" fontId="19" fillId="5" borderId="3" xfId="6" applyNumberFormat="1" applyFont="1" applyFill="1" applyBorder="1" applyAlignment="1">
      <alignment horizontal="center"/>
    </xf>
    <xf numFmtId="170" fontId="7" fillId="0" borderId="48" xfId="5" applyNumberFormat="1" applyFont="1" applyBorder="1" applyAlignment="1">
      <alignment horizontal="center"/>
    </xf>
    <xf numFmtId="0" fontId="7" fillId="0" borderId="3" xfId="5" applyFont="1" applyBorder="1" applyAlignment="1">
      <alignment horizontal="center"/>
    </xf>
    <xf numFmtId="0" fontId="18" fillId="0" borderId="48" xfId="5" applyFont="1" applyFill="1" applyBorder="1" applyAlignment="1">
      <alignment horizontal="center" vertical="center" wrapText="1"/>
    </xf>
    <xf numFmtId="0" fontId="18" fillId="0" borderId="24" xfId="5" applyFont="1" applyFill="1" applyBorder="1" applyAlignment="1">
      <alignment horizontal="center" vertical="center" wrapText="1"/>
    </xf>
    <xf numFmtId="0" fontId="18" fillId="0" borderId="19" xfId="5" applyFont="1" applyFill="1" applyBorder="1" applyAlignment="1">
      <alignment horizontal="center" vertical="center" wrapText="1"/>
    </xf>
    <xf numFmtId="0" fontId="18" fillId="0" borderId="13" xfId="5" applyFont="1" applyFill="1" applyBorder="1" applyAlignment="1">
      <alignment horizontal="center" vertical="center" wrapText="1"/>
    </xf>
    <xf numFmtId="170" fontId="7" fillId="0" borderId="3" xfId="5" applyNumberFormat="1" applyFont="1" applyBorder="1" applyAlignment="1">
      <alignment horizontal="center"/>
    </xf>
    <xf numFmtId="170" fontId="19" fillId="0" borderId="48" xfId="5" applyNumberFormat="1" applyFont="1" applyBorder="1" applyAlignment="1">
      <alignment horizontal="center"/>
    </xf>
    <xf numFmtId="170" fontId="19" fillId="0" borderId="3" xfId="5" applyNumberFormat="1" applyFont="1" applyBorder="1" applyAlignment="1">
      <alignment horizontal="center"/>
    </xf>
    <xf numFmtId="170" fontId="19" fillId="5" borderId="48" xfId="5" applyNumberFormat="1" applyFont="1" applyFill="1" applyBorder="1" applyAlignment="1">
      <alignment horizontal="center"/>
    </xf>
    <xf numFmtId="170" fontId="19" fillId="5" borderId="3" xfId="5" applyNumberFormat="1" applyFont="1" applyFill="1" applyBorder="1" applyAlignment="1">
      <alignment horizontal="center"/>
    </xf>
    <xf numFmtId="41" fontId="19" fillId="0" borderId="48" xfId="5" applyNumberFormat="1" applyFont="1" applyFill="1" applyBorder="1" applyAlignment="1">
      <alignment horizontal="center"/>
    </xf>
    <xf numFmtId="41" fontId="19" fillId="0" borderId="3" xfId="5" applyNumberFormat="1" applyFont="1" applyFill="1" applyBorder="1" applyAlignment="1">
      <alignment horizontal="center"/>
    </xf>
    <xf numFmtId="170" fontId="7" fillId="0" borderId="48" xfId="5" applyNumberFormat="1" applyFont="1" applyFill="1" applyBorder="1" applyAlignment="1">
      <alignment horizontal="center"/>
    </xf>
    <xf numFmtId="170" fontId="7" fillId="0" borderId="3" xfId="5" applyNumberFormat="1" applyFont="1" applyFill="1" applyBorder="1" applyAlignment="1">
      <alignment horizontal="center"/>
    </xf>
    <xf numFmtId="170" fontId="19" fillId="0" borderId="48" xfId="5" applyNumberFormat="1" applyFont="1" applyFill="1" applyBorder="1" applyAlignment="1">
      <alignment horizontal="center"/>
    </xf>
    <xf numFmtId="170" fontId="19" fillId="0" borderId="3" xfId="5" applyNumberFormat="1" applyFont="1" applyFill="1" applyBorder="1" applyAlignment="1">
      <alignment horizontal="center"/>
    </xf>
    <xf numFmtId="0" fontId="28" fillId="0" borderId="48" xfId="5" applyFont="1" applyFill="1" applyBorder="1" applyAlignment="1">
      <alignment horizontal="center" vertical="center" wrapText="1"/>
    </xf>
    <xf numFmtId="0" fontId="28" fillId="0" borderId="3" xfId="5" applyFont="1" applyFill="1" applyBorder="1" applyAlignment="1">
      <alignment horizontal="center" vertical="center" wrapText="1"/>
    </xf>
    <xf numFmtId="0" fontId="56" fillId="5" borderId="2" xfId="5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left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62" fillId="0" borderId="0" xfId="5" applyFont="1" applyFill="1" applyBorder="1" applyAlignment="1">
      <alignment horizontal="center" wrapText="1"/>
    </xf>
    <xf numFmtId="41" fontId="7" fillId="0" borderId="48" xfId="5" applyNumberFormat="1" applyFont="1" applyFill="1" applyBorder="1" applyAlignment="1">
      <alignment horizontal="center"/>
    </xf>
    <xf numFmtId="41" fontId="7" fillId="0" borderId="3" xfId="5" applyNumberFormat="1" applyFont="1" applyFill="1" applyBorder="1" applyAlignment="1">
      <alignment horizontal="center"/>
    </xf>
    <xf numFmtId="0" fontId="18" fillId="0" borderId="48" xfId="5" applyFont="1" applyFill="1" applyBorder="1" applyAlignment="1">
      <alignment horizontal="center"/>
    </xf>
    <xf numFmtId="0" fontId="18" fillId="0" borderId="24" xfId="5" applyFont="1" applyFill="1" applyBorder="1" applyAlignment="1">
      <alignment horizontal="center"/>
    </xf>
    <xf numFmtId="0" fontId="18" fillId="0" borderId="3" xfId="5" applyFont="1" applyFill="1" applyBorder="1" applyAlignment="1">
      <alignment horizontal="center"/>
    </xf>
    <xf numFmtId="0" fontId="18" fillId="0" borderId="3" xfId="5" applyFont="1" applyFill="1" applyBorder="1" applyAlignment="1">
      <alignment horizontal="center" vertical="center" wrapText="1"/>
    </xf>
    <xf numFmtId="170" fontId="7" fillId="0" borderId="48" xfId="5" applyNumberFormat="1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/>
    </xf>
    <xf numFmtId="0" fontId="19" fillId="0" borderId="48" xfId="5" applyFont="1" applyFill="1" applyBorder="1" applyAlignment="1">
      <alignment horizontal="center" vertical="center" wrapText="1"/>
    </xf>
    <xf numFmtId="0" fontId="19" fillId="0" borderId="24" xfId="5" applyFont="1" applyFill="1" applyBorder="1" applyAlignment="1">
      <alignment horizontal="center" vertical="center" wrapText="1"/>
    </xf>
    <xf numFmtId="0" fontId="19" fillId="0" borderId="3" xfId="5" applyFont="1" applyFill="1" applyBorder="1" applyAlignment="1">
      <alignment horizontal="center" vertical="center" wrapText="1"/>
    </xf>
    <xf numFmtId="0" fontId="19" fillId="0" borderId="3" xfId="5" applyFont="1" applyBorder="1"/>
    <xf numFmtId="0" fontId="51" fillId="0" borderId="48" xfId="4" applyFont="1" applyFill="1" applyBorder="1" applyAlignment="1">
      <alignment horizontal="center" vertical="center"/>
    </xf>
    <xf numFmtId="0" fontId="51" fillId="0" borderId="24" xfId="4" applyFont="1" applyFill="1" applyBorder="1" applyAlignment="1">
      <alignment horizontal="center" vertical="center"/>
    </xf>
    <xf numFmtId="0" fontId="57" fillId="0" borderId="0" xfId="4" applyFont="1" applyFill="1" applyBorder="1" applyAlignment="1">
      <alignment horizontal="center" vertical="center" wrapText="1"/>
    </xf>
    <xf numFmtId="0" fontId="51" fillId="0" borderId="48" xfId="4" applyFont="1" applyFill="1" applyBorder="1" applyAlignment="1">
      <alignment horizontal="center" vertical="center" wrapText="1"/>
    </xf>
    <xf numFmtId="49" fontId="16" fillId="0" borderId="3" xfId="4" applyNumberFormat="1" applyFont="1" applyFill="1" applyBorder="1" applyAlignment="1">
      <alignment horizontal="center" vertical="center" wrapText="1"/>
    </xf>
    <xf numFmtId="49" fontId="16" fillId="0" borderId="3" xfId="4" applyNumberFormat="1" applyFont="1" applyFill="1" applyBorder="1" applyAlignment="1">
      <alignment horizontal="center" vertical="center"/>
    </xf>
    <xf numFmtId="0" fontId="16" fillId="0" borderId="0" xfId="7" applyFont="1" applyFill="1" applyBorder="1" applyAlignment="1">
      <alignment horizontal="center" vertical="center" wrapText="1"/>
    </xf>
    <xf numFmtId="0" fontId="26" fillId="0" borderId="0" xfId="7" applyFont="1" applyFill="1" applyAlignment="1">
      <alignment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164" fontId="12" fillId="0" borderId="35" xfId="11" applyNumberFormat="1" applyFont="1" applyFill="1" applyBorder="1" applyAlignment="1">
      <alignment horizontal="center" vertical="center" wrapText="1"/>
    </xf>
    <xf numFmtId="164" fontId="12" fillId="0" borderId="14" xfId="11" applyNumberFormat="1" applyFont="1" applyFill="1" applyBorder="1" applyAlignment="1">
      <alignment horizontal="center" vertical="center" wrapText="1"/>
    </xf>
    <xf numFmtId="164" fontId="12" fillId="2" borderId="14" xfId="11" applyNumberFormat="1" applyFont="1" applyFill="1" applyBorder="1" applyAlignment="1">
      <alignment horizontal="center" vertical="center" wrapText="1"/>
    </xf>
    <xf numFmtId="164" fontId="12" fillId="2" borderId="5" xfId="11" applyNumberFormat="1" applyFont="1" applyFill="1" applyBorder="1" applyAlignment="1">
      <alignment horizontal="center" vertical="center" wrapText="1"/>
    </xf>
    <xf numFmtId="164" fontId="13" fillId="2" borderId="14" xfId="11" applyNumberFormat="1" applyFont="1" applyFill="1" applyBorder="1" applyAlignment="1">
      <alignment horizontal="left" vertical="center" wrapText="1"/>
    </xf>
    <xf numFmtId="164" fontId="13" fillId="2" borderId="5" xfId="11" applyNumberFormat="1" applyFont="1" applyFill="1" applyBorder="1" applyAlignment="1">
      <alignment horizontal="left" vertical="center" wrapText="1"/>
    </xf>
    <xf numFmtId="164" fontId="13" fillId="0" borderId="14" xfId="11" applyNumberFormat="1" applyFont="1" applyFill="1" applyBorder="1" applyAlignment="1">
      <alignment horizontal="center" vertical="center" wrapText="1"/>
    </xf>
    <xf numFmtId="164" fontId="13" fillId="2" borderId="15" xfId="11" applyNumberFormat="1" applyFont="1" applyFill="1" applyBorder="1" applyAlignment="1">
      <alignment horizontal="left" vertical="center" wrapText="1"/>
    </xf>
    <xf numFmtId="164" fontId="13" fillId="2" borderId="17" xfId="11" applyNumberFormat="1" applyFont="1" applyFill="1" applyBorder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2" fillId="0" borderId="68" xfId="0" applyFont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34" fillId="0" borderId="0" xfId="2" applyFont="1" applyBorder="1" applyAlignment="1">
      <alignment horizontal="center" vertical="center" wrapText="1"/>
    </xf>
    <xf numFmtId="0" fontId="2" fillId="0" borderId="72" xfId="2" applyFont="1" applyFill="1" applyBorder="1"/>
    <xf numFmtId="0" fontId="2" fillId="0" borderId="10" xfId="2" applyFont="1" applyFill="1" applyBorder="1"/>
    <xf numFmtId="0" fontId="2" fillId="0" borderId="68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42" xfId="2" applyFont="1" applyFill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 wrapText="1"/>
    </xf>
    <xf numFmtId="0" fontId="2" fillId="0" borderId="69" xfId="2" applyFont="1" applyFill="1" applyBorder="1" applyAlignment="1">
      <alignment horizontal="center" vertical="center" wrapText="1"/>
    </xf>
    <xf numFmtId="0" fontId="43" fillId="0" borderId="12" xfId="2" applyFont="1" applyBorder="1" applyAlignment="1">
      <alignment horizontal="center"/>
    </xf>
  </cellXfs>
  <cellStyles count="12">
    <cellStyle name="Обычный" xfId="0" builtinId="0"/>
    <cellStyle name="Обычный 2" xfId="1"/>
    <cellStyle name="Обычный 2 2" xfId="2"/>
    <cellStyle name="Обычный 4" xfId="3"/>
    <cellStyle name="Обычный_2014-Администрация" xfId="4"/>
    <cellStyle name="Обычный_2014-Глава Администрации" xfId="5"/>
    <cellStyle name="Обычный_2014-Глава города" xfId="6"/>
    <cellStyle name="Обычный_2014-Опека" xfId="7"/>
    <cellStyle name="Обычный_приложения по НСОТ (изменены в соотв с федер)" xfId="8"/>
    <cellStyle name="Обычный_приложения по НСОТ (изменены в соотв с федер)_2014-Глава Администрации" xfId="9"/>
    <cellStyle name="Обычный_приложения по НСОТ (изменены в соотв с федер)_2014-Глава города" xfId="10"/>
    <cellStyle name="Финансовый" xfId="1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topLeftCell="A7" workbookViewId="0">
      <selection activeCell="A28" sqref="A28"/>
    </sheetView>
  </sheetViews>
  <sheetFormatPr defaultRowHeight="12.75"/>
  <cols>
    <col min="1" max="1" width="30.42578125" style="7" customWidth="1"/>
    <col min="2" max="2" width="6.140625" style="7" customWidth="1"/>
    <col min="3" max="3" width="7.42578125" style="7" customWidth="1"/>
    <col min="4" max="4" width="6.28515625" style="7" customWidth="1"/>
    <col min="5" max="5" width="7.140625" style="7" customWidth="1"/>
    <col min="6" max="6" width="14.7109375" style="7" customWidth="1"/>
    <col min="7" max="7" width="15.140625" style="7" customWidth="1"/>
    <col min="8" max="8" width="14.85546875" style="7" customWidth="1"/>
    <col min="9" max="9" width="15.42578125" style="7" customWidth="1"/>
    <col min="10" max="10" width="14.28515625" style="7" customWidth="1"/>
    <col min="11" max="11" width="14.42578125" style="7" customWidth="1"/>
    <col min="12" max="12" width="32.28515625" style="7" customWidth="1"/>
    <col min="13" max="13" width="7.28515625" style="7" customWidth="1"/>
    <col min="14" max="14" width="6.5703125" style="7" customWidth="1"/>
    <col min="15" max="16" width="6.85546875" style="7" customWidth="1"/>
    <col min="17" max="16384" width="9.140625" style="7"/>
  </cols>
  <sheetData>
    <row r="1" spans="1:16" ht="15">
      <c r="A1" s="19"/>
      <c r="B1" s="19"/>
      <c r="C1" s="19"/>
      <c r="D1" s="19"/>
      <c r="E1" s="19"/>
      <c r="F1" s="19"/>
      <c r="G1" s="19"/>
      <c r="H1" s="19"/>
      <c r="I1" s="19"/>
      <c r="J1" s="19"/>
      <c r="K1" s="401" t="s">
        <v>43</v>
      </c>
      <c r="L1" s="401"/>
      <c r="M1" s="401"/>
      <c r="N1" s="401"/>
      <c r="O1" s="402"/>
      <c r="P1" s="402"/>
    </row>
    <row r="2" spans="1:16">
      <c r="A2" s="19"/>
      <c r="B2" s="19"/>
      <c r="C2" s="19"/>
      <c r="D2" s="19"/>
      <c r="E2" s="19"/>
      <c r="F2" s="19"/>
      <c r="G2" s="19"/>
      <c r="H2" s="19"/>
      <c r="I2" s="19"/>
      <c r="J2" s="19"/>
      <c r="K2" s="20"/>
      <c r="L2" s="20"/>
      <c r="M2" s="20"/>
      <c r="N2" s="20"/>
    </row>
    <row r="3" spans="1:16" ht="49.5" customHeight="1">
      <c r="A3" s="403" t="s">
        <v>335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</row>
    <row r="4" spans="1:16" s="54" customFormat="1" ht="28.5" customHeight="1" thickBot="1">
      <c r="A4" s="109" t="s">
        <v>207</v>
      </c>
    </row>
    <row r="5" spans="1:16" ht="39" customHeight="1" thickBot="1">
      <c r="A5" s="405" t="s">
        <v>336</v>
      </c>
      <c r="B5" s="406"/>
      <c r="C5" s="406"/>
      <c r="D5" s="406"/>
      <c r="E5" s="406"/>
      <c r="F5" s="407" t="s">
        <v>44</v>
      </c>
      <c r="G5" s="408"/>
      <c r="H5" s="408"/>
      <c r="I5" s="408"/>
      <c r="J5" s="408"/>
      <c r="K5" s="409"/>
      <c r="L5" s="410" t="s">
        <v>45</v>
      </c>
      <c r="M5" s="406"/>
      <c r="N5" s="406"/>
      <c r="O5" s="411"/>
      <c r="P5" s="411"/>
    </row>
    <row r="6" spans="1:16" ht="52.5" customHeight="1" thickBot="1">
      <c r="A6" s="392" t="s">
        <v>46</v>
      </c>
      <c r="B6" s="393"/>
      <c r="C6" s="394" t="s">
        <v>0</v>
      </c>
      <c r="D6" s="395"/>
      <c r="E6" s="395"/>
      <c r="F6" s="396" t="s">
        <v>6</v>
      </c>
      <c r="G6" s="397"/>
      <c r="H6" s="397" t="s">
        <v>180</v>
      </c>
      <c r="I6" s="397"/>
      <c r="J6" s="398" t="s">
        <v>337</v>
      </c>
      <c r="K6" s="399"/>
      <c r="L6" s="400" t="s">
        <v>46</v>
      </c>
      <c r="M6" s="393"/>
      <c r="N6" s="394" t="s">
        <v>0</v>
      </c>
      <c r="O6" s="395"/>
      <c r="P6" s="395"/>
    </row>
    <row r="7" spans="1:16" ht="80.25" thickBot="1">
      <c r="A7" s="21" t="s">
        <v>47</v>
      </c>
      <c r="B7" s="22" t="s">
        <v>48</v>
      </c>
      <c r="C7" s="22" t="s">
        <v>49</v>
      </c>
      <c r="D7" s="22" t="s">
        <v>3</v>
      </c>
      <c r="E7" s="22" t="s">
        <v>50</v>
      </c>
      <c r="F7" s="21" t="s">
        <v>51</v>
      </c>
      <c r="G7" s="23" t="s">
        <v>52</v>
      </c>
      <c r="H7" s="23" t="s">
        <v>51</v>
      </c>
      <c r="I7" s="23" t="s">
        <v>52</v>
      </c>
      <c r="J7" s="23" t="s">
        <v>51</v>
      </c>
      <c r="K7" s="24" t="s">
        <v>52</v>
      </c>
      <c r="L7" s="25" t="s">
        <v>47</v>
      </c>
      <c r="M7" s="26" t="s">
        <v>48</v>
      </c>
      <c r="N7" s="22" t="s">
        <v>49</v>
      </c>
      <c r="O7" s="22" t="s">
        <v>3</v>
      </c>
      <c r="P7" s="22" t="s">
        <v>50</v>
      </c>
    </row>
    <row r="8" spans="1:16">
      <c r="A8" s="27"/>
      <c r="B8" s="28"/>
      <c r="C8" s="29"/>
      <c r="D8" s="29"/>
      <c r="E8" s="29"/>
      <c r="F8" s="30"/>
      <c r="G8" s="31"/>
      <c r="H8" s="31"/>
      <c r="I8" s="31"/>
      <c r="J8" s="31"/>
      <c r="K8" s="32"/>
      <c r="L8" s="33"/>
      <c r="M8" s="28"/>
      <c r="N8" s="28"/>
      <c r="O8" s="34"/>
      <c r="P8" s="34"/>
    </row>
    <row r="9" spans="1:16">
      <c r="A9" s="35"/>
      <c r="B9" s="36"/>
      <c r="C9" s="37"/>
      <c r="D9" s="37"/>
      <c r="E9" s="37"/>
      <c r="F9" s="38"/>
      <c r="G9" s="39"/>
      <c r="H9" s="39"/>
      <c r="I9" s="39"/>
      <c r="J9" s="39"/>
      <c r="K9" s="40"/>
      <c r="L9" s="41"/>
      <c r="M9" s="36"/>
      <c r="N9" s="36"/>
      <c r="O9" s="42"/>
      <c r="P9" s="42"/>
    </row>
    <row r="10" spans="1:16">
      <c r="A10" s="43"/>
      <c r="B10" s="36"/>
      <c r="C10" s="36"/>
      <c r="D10" s="36"/>
      <c r="E10" s="36"/>
      <c r="F10" s="38"/>
      <c r="G10" s="39"/>
      <c r="H10" s="39"/>
      <c r="I10" s="39"/>
      <c r="J10" s="39"/>
      <c r="K10" s="40"/>
      <c r="L10" s="41"/>
      <c r="M10" s="36"/>
      <c r="N10" s="36"/>
      <c r="O10" s="42"/>
      <c r="P10" s="42"/>
    </row>
    <row r="11" spans="1:16">
      <c r="A11" s="43"/>
      <c r="B11" s="36"/>
      <c r="C11" s="36"/>
      <c r="D11" s="36"/>
      <c r="E11" s="36"/>
      <c r="F11" s="38"/>
      <c r="G11" s="39"/>
      <c r="H11" s="39"/>
      <c r="I11" s="39"/>
      <c r="J11" s="39"/>
      <c r="K11" s="40"/>
      <c r="L11" s="41"/>
      <c r="M11" s="36"/>
      <c r="N11" s="36"/>
      <c r="O11" s="42"/>
      <c r="P11" s="42"/>
    </row>
    <row r="12" spans="1:16">
      <c r="A12" s="43"/>
      <c r="B12" s="36"/>
      <c r="C12" s="36"/>
      <c r="D12" s="36"/>
      <c r="E12" s="36"/>
      <c r="F12" s="38"/>
      <c r="G12" s="39"/>
      <c r="H12" s="39"/>
      <c r="I12" s="39"/>
      <c r="J12" s="39"/>
      <c r="K12" s="40"/>
      <c r="L12" s="41"/>
      <c r="M12" s="36"/>
      <c r="N12" s="36"/>
      <c r="O12" s="42"/>
      <c r="P12" s="42"/>
    </row>
    <row r="13" spans="1:16">
      <c r="A13" s="43"/>
      <c r="B13" s="36"/>
      <c r="C13" s="36"/>
      <c r="D13" s="36"/>
      <c r="E13" s="36"/>
      <c r="F13" s="38"/>
      <c r="G13" s="39"/>
      <c r="H13" s="39"/>
      <c r="I13" s="39"/>
      <c r="J13" s="39"/>
      <c r="K13" s="40"/>
      <c r="L13" s="41"/>
      <c r="M13" s="36"/>
      <c r="N13" s="36"/>
      <c r="O13" s="42"/>
      <c r="P13" s="42"/>
    </row>
    <row r="14" spans="1:16">
      <c r="A14" s="43"/>
      <c r="B14" s="36"/>
      <c r="C14" s="36"/>
      <c r="D14" s="36"/>
      <c r="E14" s="36"/>
      <c r="F14" s="38"/>
      <c r="G14" s="39"/>
      <c r="H14" s="39"/>
      <c r="I14" s="39"/>
      <c r="J14" s="39"/>
      <c r="K14" s="40"/>
      <c r="L14" s="41"/>
      <c r="M14" s="36"/>
      <c r="N14" s="36"/>
      <c r="O14" s="42"/>
      <c r="P14" s="42"/>
    </row>
    <row r="15" spans="1:16">
      <c r="A15" s="43"/>
      <c r="B15" s="36"/>
      <c r="C15" s="36"/>
      <c r="D15" s="36"/>
      <c r="E15" s="36"/>
      <c r="F15" s="38"/>
      <c r="G15" s="39"/>
      <c r="H15" s="39"/>
      <c r="I15" s="39"/>
      <c r="J15" s="39"/>
      <c r="K15" s="40"/>
      <c r="L15" s="41"/>
      <c r="M15" s="36"/>
      <c r="N15" s="36"/>
      <c r="O15" s="42"/>
      <c r="P15" s="42"/>
    </row>
    <row r="16" spans="1:16">
      <c r="A16" s="43"/>
      <c r="B16" s="36"/>
      <c r="C16" s="36"/>
      <c r="D16" s="36"/>
      <c r="E16" s="36"/>
      <c r="F16" s="38"/>
      <c r="G16" s="39"/>
      <c r="H16" s="39"/>
      <c r="I16" s="39"/>
      <c r="J16" s="39"/>
      <c r="K16" s="40"/>
      <c r="L16" s="41"/>
      <c r="M16" s="36"/>
      <c r="N16" s="36"/>
      <c r="O16" s="42"/>
      <c r="P16" s="42"/>
    </row>
    <row r="17" spans="1:16">
      <c r="A17" s="43"/>
      <c r="B17" s="36"/>
      <c r="C17" s="36"/>
      <c r="D17" s="36"/>
      <c r="E17" s="36"/>
      <c r="F17" s="38"/>
      <c r="G17" s="39"/>
      <c r="H17" s="39"/>
      <c r="I17" s="39"/>
      <c r="J17" s="39"/>
      <c r="K17" s="40"/>
      <c r="L17" s="41"/>
      <c r="M17" s="36"/>
      <c r="N17" s="36"/>
      <c r="O17" s="42"/>
      <c r="P17" s="42"/>
    </row>
    <row r="18" spans="1:16">
      <c r="A18" s="43"/>
      <c r="B18" s="36"/>
      <c r="C18" s="36"/>
      <c r="D18" s="36"/>
      <c r="E18" s="36"/>
      <c r="F18" s="38"/>
      <c r="G18" s="39"/>
      <c r="H18" s="39"/>
      <c r="I18" s="39"/>
      <c r="J18" s="39"/>
      <c r="K18" s="40"/>
      <c r="L18" s="41"/>
      <c r="M18" s="36"/>
      <c r="N18" s="36"/>
      <c r="O18" s="42"/>
      <c r="P18" s="42"/>
    </row>
    <row r="19" spans="1:16">
      <c r="A19" s="43"/>
      <c r="B19" s="36"/>
      <c r="C19" s="36"/>
      <c r="D19" s="36"/>
      <c r="E19" s="36"/>
      <c r="F19" s="38"/>
      <c r="G19" s="39"/>
      <c r="H19" s="39"/>
      <c r="I19" s="39"/>
      <c r="J19" s="39"/>
      <c r="K19" s="40"/>
      <c r="L19" s="41"/>
      <c r="M19" s="36"/>
      <c r="N19" s="36"/>
      <c r="O19" s="42"/>
      <c r="P19" s="42"/>
    </row>
    <row r="20" spans="1:16">
      <c r="A20" s="43"/>
      <c r="B20" s="36"/>
      <c r="C20" s="36"/>
      <c r="D20" s="36"/>
      <c r="E20" s="36"/>
      <c r="F20" s="38"/>
      <c r="G20" s="39"/>
      <c r="H20" s="39"/>
      <c r="I20" s="39"/>
      <c r="J20" s="39"/>
      <c r="K20" s="40"/>
      <c r="L20" s="41"/>
      <c r="M20" s="36"/>
      <c r="N20" s="36"/>
      <c r="O20" s="42"/>
      <c r="P20" s="42"/>
    </row>
    <row r="21" spans="1:16">
      <c r="A21" s="43"/>
      <c r="B21" s="36"/>
      <c r="C21" s="36"/>
      <c r="D21" s="36"/>
      <c r="E21" s="36"/>
      <c r="F21" s="38"/>
      <c r="G21" s="39"/>
      <c r="H21" s="39"/>
      <c r="I21" s="39"/>
      <c r="J21" s="39"/>
      <c r="K21" s="40"/>
      <c r="L21" s="41"/>
      <c r="M21" s="36"/>
      <c r="N21" s="36"/>
      <c r="O21" s="42"/>
      <c r="P21" s="42"/>
    </row>
    <row r="22" spans="1:16">
      <c r="A22" s="43"/>
      <c r="B22" s="36"/>
      <c r="C22" s="36"/>
      <c r="D22" s="36"/>
      <c r="E22" s="36"/>
      <c r="F22" s="38"/>
      <c r="G22" s="39"/>
      <c r="H22" s="39"/>
      <c r="I22" s="39"/>
      <c r="J22" s="39"/>
      <c r="K22" s="40"/>
      <c r="L22" s="41"/>
      <c r="M22" s="36"/>
      <c r="N22" s="36"/>
      <c r="O22" s="42"/>
      <c r="P22" s="42"/>
    </row>
    <row r="23" spans="1:16">
      <c r="A23" s="43"/>
      <c r="B23" s="36"/>
      <c r="C23" s="36"/>
      <c r="D23" s="36"/>
      <c r="E23" s="36"/>
      <c r="F23" s="38"/>
      <c r="G23" s="39"/>
      <c r="H23" s="39"/>
      <c r="I23" s="39"/>
      <c r="J23" s="39"/>
      <c r="K23" s="40"/>
      <c r="L23" s="41"/>
      <c r="M23" s="36"/>
      <c r="N23" s="36"/>
      <c r="O23" s="42"/>
      <c r="P23" s="42"/>
    </row>
    <row r="24" spans="1:16">
      <c r="A24" s="43"/>
      <c r="B24" s="36"/>
      <c r="C24" s="36"/>
      <c r="D24" s="36"/>
      <c r="E24" s="36"/>
      <c r="F24" s="38"/>
      <c r="G24" s="39"/>
      <c r="H24" s="39"/>
      <c r="I24" s="39"/>
      <c r="J24" s="39"/>
      <c r="K24" s="40"/>
      <c r="L24" s="41"/>
      <c r="M24" s="36"/>
      <c r="N24" s="36"/>
      <c r="O24" s="42"/>
      <c r="P24" s="42"/>
    </row>
    <row r="25" spans="1:16" ht="13.5" thickBot="1">
      <c r="A25" s="44"/>
      <c r="B25" s="45"/>
      <c r="C25" s="45"/>
      <c r="D25" s="45"/>
      <c r="E25" s="45"/>
      <c r="F25" s="46"/>
      <c r="G25" s="47"/>
      <c r="H25" s="47"/>
      <c r="I25" s="47"/>
      <c r="J25" s="47"/>
      <c r="K25" s="48"/>
      <c r="L25" s="49"/>
      <c r="M25" s="45"/>
      <c r="N25" s="45"/>
      <c r="O25" s="50"/>
      <c r="P25" s="50"/>
    </row>
    <row r="28" spans="1:16">
      <c r="A28" s="19" t="s">
        <v>53</v>
      </c>
      <c r="B28" s="19"/>
      <c r="C28" s="51"/>
      <c r="D28" s="51"/>
      <c r="E28" s="51"/>
      <c r="F28" s="51"/>
      <c r="G28" s="19"/>
      <c r="H28" s="19"/>
      <c r="I28" s="19" t="s">
        <v>54</v>
      </c>
      <c r="J28" s="19"/>
      <c r="K28" s="19"/>
      <c r="L28" s="51"/>
      <c r="M28" s="51"/>
      <c r="N28" s="51"/>
    </row>
    <row r="29" spans="1:16">
      <c r="A29" s="19"/>
      <c r="B29" s="19"/>
      <c r="C29" s="19" t="s">
        <v>55</v>
      </c>
      <c r="D29" s="19"/>
      <c r="E29" s="19"/>
      <c r="F29" s="19"/>
      <c r="G29" s="19"/>
      <c r="H29" s="19"/>
      <c r="I29" s="19"/>
      <c r="J29" s="19"/>
      <c r="K29" s="19"/>
      <c r="L29" s="19" t="s">
        <v>55</v>
      </c>
      <c r="M29" s="19"/>
      <c r="N29" s="19"/>
    </row>
    <row r="31" spans="1:16" s="52" customFormat="1">
      <c r="A31" s="7" t="s">
        <v>21</v>
      </c>
      <c r="B31" s="7"/>
      <c r="C31" s="7"/>
      <c r="D31" s="7"/>
      <c r="E31" s="7"/>
    </row>
    <row r="32" spans="1:16" s="52" customFormat="1">
      <c r="A32" s="7" t="s">
        <v>23</v>
      </c>
      <c r="B32" s="7"/>
      <c r="C32" s="7"/>
      <c r="D32" s="9"/>
      <c r="E32" s="7"/>
    </row>
    <row r="33" spans="1:5" s="52" customFormat="1">
      <c r="A33" s="10" t="s">
        <v>25</v>
      </c>
      <c r="B33" s="10"/>
      <c r="C33" s="7"/>
      <c r="D33" s="7"/>
      <c r="E33" s="7"/>
    </row>
    <row r="34" spans="1:5" s="52" customFormat="1">
      <c r="A34" s="7" t="s">
        <v>26</v>
      </c>
      <c r="B34" s="7"/>
      <c r="C34" s="7"/>
      <c r="D34" s="7"/>
      <c r="E34" s="7"/>
    </row>
    <row r="35" spans="1:5" s="52" customFormat="1">
      <c r="A35" s="53"/>
    </row>
    <row r="36" spans="1:5" s="52" customFormat="1">
      <c r="A36" s="53"/>
    </row>
    <row r="37" spans="1:5" s="52" customFormat="1">
      <c r="A37" s="7" t="s">
        <v>22</v>
      </c>
      <c r="B37" s="7"/>
      <c r="C37" s="7"/>
    </row>
    <row r="38" spans="1:5" s="52" customFormat="1">
      <c r="A38" s="10" t="s">
        <v>24</v>
      </c>
      <c r="B38" s="9"/>
      <c r="C38" s="9"/>
    </row>
    <row r="39" spans="1:5" s="52" customFormat="1">
      <c r="A39" s="7"/>
      <c r="B39" s="7"/>
      <c r="C39" s="7"/>
    </row>
    <row r="40" spans="1:5" s="52" customFormat="1">
      <c r="A40" s="7" t="s">
        <v>27</v>
      </c>
      <c r="B40" s="7"/>
      <c r="C40" s="7"/>
    </row>
  </sheetData>
  <mergeCells count="12">
    <mergeCell ref="N6:P6"/>
    <mergeCell ref="K1:P1"/>
    <mergeCell ref="A3:P3"/>
    <mergeCell ref="A5:E5"/>
    <mergeCell ref="F5:K5"/>
    <mergeCell ref="L5:P5"/>
    <mergeCell ref="A6:B6"/>
    <mergeCell ref="C6:E6"/>
    <mergeCell ref="F6:G6"/>
    <mergeCell ref="H6:I6"/>
    <mergeCell ref="J6:K6"/>
    <mergeCell ref="L6:M6"/>
  </mergeCells>
  <phoneticPr fontId="0" type="noConversion"/>
  <pageMargins left="0.17" right="0.19" top="0.17" bottom="0.74803149606299213" header="0.31496062992125984" footer="0.31496062992125984"/>
  <pageSetup paperSize="9" scale="6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99"/>
  <sheetViews>
    <sheetView view="pageBreakPreview" topLeftCell="A57" zoomScaleNormal="100" zoomScaleSheetLayoutView="100" workbookViewId="0">
      <selection activeCell="A32" sqref="A32:E32"/>
    </sheetView>
  </sheetViews>
  <sheetFormatPr defaultRowHeight="12.75"/>
  <cols>
    <col min="1" max="1" width="4.42578125" style="291" customWidth="1"/>
    <col min="2" max="2" width="60.7109375" style="292" customWidth="1"/>
    <col min="3" max="3" width="23.5703125" style="292" customWidth="1"/>
    <col min="4" max="4" width="9.7109375" style="292" customWidth="1"/>
    <col min="5" max="5" width="12.28515625" style="324" customWidth="1"/>
    <col min="6" max="6" width="13.5703125" style="292" customWidth="1"/>
    <col min="7" max="7" width="12" style="292" bestFit="1" customWidth="1"/>
    <col min="8" max="16384" width="9.140625" style="292"/>
  </cols>
  <sheetData>
    <row r="1" spans="1:6" ht="25.15" customHeight="1">
      <c r="C1" s="293"/>
      <c r="D1" s="293"/>
      <c r="E1" s="294" t="s">
        <v>327</v>
      </c>
    </row>
    <row r="2" spans="1:6" ht="53.25" customHeight="1">
      <c r="A2" s="567" t="s">
        <v>344</v>
      </c>
      <c r="B2" s="567"/>
      <c r="C2" s="567"/>
      <c r="D2" s="567"/>
      <c r="E2" s="567"/>
    </row>
    <row r="3" spans="1:6" ht="21.75" customHeight="1">
      <c r="A3" s="565" t="s">
        <v>113</v>
      </c>
      <c r="B3" s="565"/>
      <c r="C3" s="565"/>
      <c r="D3" s="295" t="s">
        <v>114</v>
      </c>
      <c r="E3" s="296"/>
    </row>
    <row r="4" spans="1:6" ht="25.5" customHeight="1">
      <c r="A4" s="565" t="s">
        <v>274</v>
      </c>
      <c r="B4" s="565"/>
      <c r="C4" s="565"/>
      <c r="D4" s="295" t="s">
        <v>115</v>
      </c>
      <c r="E4" s="296"/>
    </row>
    <row r="5" spans="1:6" ht="19.5" customHeight="1">
      <c r="A5" s="565" t="s">
        <v>116</v>
      </c>
      <c r="B5" s="565"/>
      <c r="C5" s="565"/>
      <c r="D5" s="295" t="s">
        <v>117</v>
      </c>
      <c r="E5" s="296"/>
    </row>
    <row r="6" spans="1:6" ht="16.5" customHeight="1">
      <c r="A6" s="565" t="s">
        <v>118</v>
      </c>
      <c r="B6" s="565"/>
      <c r="C6" s="565"/>
      <c r="D6" s="295" t="s">
        <v>117</v>
      </c>
      <c r="E6" s="296"/>
    </row>
    <row r="7" spans="1:6" ht="16.5" customHeight="1">
      <c r="A7" s="565" t="s">
        <v>119</v>
      </c>
      <c r="B7" s="565"/>
      <c r="C7" s="565"/>
      <c r="D7" s="295" t="s">
        <v>117</v>
      </c>
      <c r="E7" s="296"/>
    </row>
    <row r="8" spans="1:6" ht="12" customHeight="1">
      <c r="A8" s="566" t="s">
        <v>120</v>
      </c>
      <c r="B8" s="566"/>
      <c r="C8" s="566"/>
      <c r="D8" s="295" t="s">
        <v>121</v>
      </c>
      <c r="E8" s="296"/>
    </row>
    <row r="9" spans="1:6" ht="13.5" customHeight="1">
      <c r="A9" s="297"/>
      <c r="B9" s="297"/>
      <c r="C9" s="297"/>
      <c r="D9" s="297"/>
      <c r="E9" s="298"/>
    </row>
    <row r="10" spans="1:6" ht="39" hidden="1" customHeight="1">
      <c r="A10" s="299"/>
      <c r="B10" s="563"/>
      <c r="C10" s="563"/>
      <c r="D10" s="563"/>
      <c r="E10" s="563"/>
    </row>
    <row r="11" spans="1:6" s="303" customFormat="1" ht="12" hidden="1">
      <c r="A11" s="300"/>
      <c r="B11" s="301"/>
      <c r="C11" s="300"/>
      <c r="D11" s="561"/>
      <c r="E11" s="562"/>
      <c r="F11" s="302"/>
    </row>
    <row r="12" spans="1:6" ht="14.25" hidden="1">
      <c r="A12" s="570"/>
      <c r="B12" s="571"/>
      <c r="C12" s="571"/>
      <c r="D12" s="571"/>
      <c r="E12" s="572"/>
    </row>
    <row r="13" spans="1:6" hidden="1">
      <c r="A13" s="304"/>
      <c r="B13" s="304"/>
      <c r="C13" s="305"/>
      <c r="D13" s="568"/>
      <c r="E13" s="569"/>
    </row>
    <row r="14" spans="1:6" hidden="1">
      <c r="A14" s="304"/>
      <c r="B14" s="304"/>
      <c r="C14" s="304"/>
      <c r="D14" s="568"/>
      <c r="E14" s="569"/>
    </row>
    <row r="15" spans="1:6" ht="14.25" hidden="1">
      <c r="A15" s="546"/>
      <c r="B15" s="547"/>
      <c r="C15" s="547"/>
      <c r="D15" s="547"/>
      <c r="E15" s="573"/>
    </row>
    <row r="16" spans="1:6" hidden="1">
      <c r="A16" s="304"/>
      <c r="B16" s="304"/>
      <c r="C16" s="304"/>
      <c r="D16" s="557"/>
      <c r="E16" s="558"/>
    </row>
    <row r="17" spans="1:6" hidden="1">
      <c r="A17" s="304"/>
      <c r="B17" s="304"/>
      <c r="C17" s="304"/>
      <c r="D17" s="557"/>
      <c r="E17" s="558"/>
    </row>
    <row r="18" spans="1:6" hidden="1">
      <c r="A18" s="304"/>
      <c r="B18" s="304"/>
      <c r="C18" s="304"/>
      <c r="D18" s="557"/>
      <c r="E18" s="558"/>
    </row>
    <row r="19" spans="1:6" hidden="1">
      <c r="A19" s="304"/>
      <c r="B19" s="306"/>
      <c r="C19" s="304"/>
      <c r="D19" s="559"/>
      <c r="E19" s="560"/>
    </row>
    <row r="20" spans="1:6" ht="14.25" hidden="1">
      <c r="A20" s="546"/>
      <c r="B20" s="547"/>
      <c r="C20" s="547"/>
      <c r="D20" s="547"/>
      <c r="E20" s="573"/>
    </row>
    <row r="21" spans="1:6" hidden="1">
      <c r="A21" s="304"/>
      <c r="B21" s="304"/>
      <c r="C21" s="304"/>
      <c r="D21" s="557"/>
      <c r="E21" s="558"/>
    </row>
    <row r="22" spans="1:6" hidden="1">
      <c r="A22" s="304"/>
      <c r="B22" s="304"/>
      <c r="C22" s="304"/>
      <c r="D22" s="557"/>
      <c r="E22" s="558"/>
    </row>
    <row r="23" spans="1:6" hidden="1">
      <c r="A23" s="304"/>
      <c r="B23" s="306"/>
      <c r="C23" s="304"/>
      <c r="D23" s="559"/>
      <c r="E23" s="560"/>
    </row>
    <row r="24" spans="1:6" hidden="1">
      <c r="A24" s="304"/>
      <c r="B24" s="306"/>
      <c r="C24" s="304"/>
      <c r="D24" s="559"/>
      <c r="E24" s="560"/>
    </row>
    <row r="25" spans="1:6" hidden="1">
      <c r="A25" s="304"/>
      <c r="B25" s="304"/>
      <c r="C25" s="304"/>
      <c r="D25" s="557"/>
      <c r="E25" s="558"/>
    </row>
    <row r="26" spans="1:6" hidden="1">
      <c r="A26" s="304"/>
      <c r="B26" s="304"/>
      <c r="C26" s="304"/>
      <c r="D26" s="557"/>
      <c r="E26" s="558"/>
    </row>
    <row r="27" spans="1:6" hidden="1">
      <c r="A27" s="304"/>
      <c r="B27" s="304"/>
      <c r="C27" s="304"/>
      <c r="D27" s="557"/>
      <c r="E27" s="558"/>
    </row>
    <row r="28" spans="1:6" hidden="1">
      <c r="A28" s="304"/>
      <c r="B28" s="306"/>
      <c r="C28" s="304"/>
      <c r="D28" s="559"/>
      <c r="E28" s="560"/>
    </row>
    <row r="29" spans="1:6" hidden="1">
      <c r="A29" s="307"/>
      <c r="B29" s="308"/>
      <c r="C29" s="308"/>
      <c r="D29" s="308"/>
      <c r="E29" s="309"/>
    </row>
    <row r="30" spans="1:6" ht="32.25" customHeight="1">
      <c r="A30" s="310" t="s">
        <v>139</v>
      </c>
      <c r="B30" s="563" t="s">
        <v>236</v>
      </c>
      <c r="C30" s="563"/>
      <c r="D30" s="563"/>
      <c r="E30" s="563"/>
    </row>
    <row r="31" spans="1:6" s="303" customFormat="1" ht="24">
      <c r="A31" s="300" t="s">
        <v>79</v>
      </c>
      <c r="B31" s="301" t="s">
        <v>123</v>
      </c>
      <c r="C31" s="300" t="s">
        <v>124</v>
      </c>
      <c r="D31" s="561" t="s">
        <v>125</v>
      </c>
      <c r="E31" s="562"/>
      <c r="F31" s="302"/>
    </row>
    <row r="32" spans="1:6">
      <c r="A32" s="564" t="s">
        <v>140</v>
      </c>
      <c r="B32" s="564"/>
      <c r="C32" s="564"/>
      <c r="D32" s="564"/>
      <c r="E32" s="564"/>
      <c r="F32" s="312"/>
    </row>
    <row r="33" spans="1:5" s="313" customFormat="1">
      <c r="A33" s="311">
        <v>1</v>
      </c>
      <c r="B33" s="306" t="s">
        <v>141</v>
      </c>
      <c r="C33" s="306">
        <f>SUM(C34:C38)</f>
        <v>1</v>
      </c>
      <c r="D33" s="555">
        <f>SUM(D34:E37)</f>
        <v>0</v>
      </c>
      <c r="E33" s="556"/>
    </row>
    <row r="34" spans="1:5" ht="15.75">
      <c r="A34" s="314"/>
      <c r="B34" s="315" t="s">
        <v>237</v>
      </c>
      <c r="C34" s="304">
        <v>1</v>
      </c>
      <c r="D34" s="544">
        <v>0</v>
      </c>
      <c r="E34" s="550"/>
    </row>
    <row r="35" spans="1:5" ht="15.75">
      <c r="A35" s="314"/>
      <c r="B35" s="315" t="s">
        <v>238</v>
      </c>
      <c r="C35" s="304"/>
      <c r="D35" s="544"/>
      <c r="E35" s="550"/>
    </row>
    <row r="36" spans="1:5" ht="15.75">
      <c r="A36" s="314"/>
      <c r="B36" s="315" t="s">
        <v>239</v>
      </c>
      <c r="C36" s="304"/>
      <c r="D36" s="544"/>
      <c r="E36" s="550"/>
    </row>
    <row r="37" spans="1:5" ht="15.75">
      <c r="A37" s="314"/>
      <c r="B37" s="315" t="s">
        <v>240</v>
      </c>
      <c r="C37" s="304"/>
      <c r="D37" s="544"/>
      <c r="E37" s="550"/>
    </row>
    <row r="38" spans="1:5" ht="15.75">
      <c r="A38" s="314"/>
      <c r="B38" s="315" t="s">
        <v>241</v>
      </c>
      <c r="C38" s="304"/>
      <c r="D38" s="544"/>
      <c r="E38" s="550"/>
    </row>
    <row r="39" spans="1:5">
      <c r="A39" s="314">
        <v>2</v>
      </c>
      <c r="B39" s="304" t="s">
        <v>142</v>
      </c>
      <c r="C39" s="304" t="s">
        <v>129</v>
      </c>
      <c r="D39" s="555">
        <f>D33*12</f>
        <v>0</v>
      </c>
      <c r="E39" s="556"/>
    </row>
    <row r="40" spans="1:5">
      <c r="A40" s="576" t="s">
        <v>242</v>
      </c>
      <c r="B40" s="577"/>
      <c r="C40" s="577"/>
      <c r="D40" s="577"/>
      <c r="E40" s="578"/>
    </row>
    <row r="41" spans="1:5" s="313" customFormat="1" ht="31.5">
      <c r="A41" s="311">
        <v>3</v>
      </c>
      <c r="B41" s="316" t="s">
        <v>243</v>
      </c>
      <c r="C41" s="306"/>
      <c r="D41" s="551">
        <f>SUM(D42:E46)</f>
        <v>0</v>
      </c>
      <c r="E41" s="579"/>
    </row>
    <row r="42" spans="1:5" ht="15.75">
      <c r="A42" s="314"/>
      <c r="B42" s="317" t="s">
        <v>237</v>
      </c>
      <c r="C42" s="304">
        <v>26136</v>
      </c>
      <c r="D42" s="574">
        <v>0</v>
      </c>
      <c r="E42" s="575"/>
    </row>
    <row r="43" spans="1:5" ht="15.75">
      <c r="A43" s="314"/>
      <c r="B43" s="317" t="s">
        <v>238</v>
      </c>
      <c r="C43" s="304">
        <v>20592</v>
      </c>
      <c r="D43" s="574">
        <f>(C35)*C43</f>
        <v>0</v>
      </c>
      <c r="E43" s="575"/>
    </row>
    <row r="44" spans="1:5" ht="15.75">
      <c r="A44" s="314"/>
      <c r="B44" s="317" t="s">
        <v>245</v>
      </c>
      <c r="C44" s="304">
        <v>16404</v>
      </c>
      <c r="D44" s="574">
        <f>(C36)*C44</f>
        <v>0</v>
      </c>
      <c r="E44" s="575"/>
    </row>
    <row r="45" spans="1:5" ht="15.75">
      <c r="A45" s="314"/>
      <c r="B45" s="317" t="s">
        <v>240</v>
      </c>
      <c r="C45" s="304">
        <v>12720</v>
      </c>
      <c r="D45" s="574">
        <f>C37*C45</f>
        <v>0</v>
      </c>
      <c r="E45" s="575"/>
    </row>
    <row r="46" spans="1:5" ht="15.75">
      <c r="A46" s="314"/>
      <c r="B46" s="317" t="s">
        <v>241</v>
      </c>
      <c r="C46" s="304">
        <v>8556</v>
      </c>
      <c r="D46" s="574">
        <f>C38*C46</f>
        <v>0</v>
      </c>
      <c r="E46" s="575"/>
    </row>
    <row r="47" spans="1:5" s="313" customFormat="1" ht="25.5">
      <c r="A47" s="311">
        <v>4</v>
      </c>
      <c r="B47" s="306" t="s">
        <v>246</v>
      </c>
      <c r="C47" s="306" t="s">
        <v>247</v>
      </c>
      <c r="D47" s="551">
        <f>D33*3.6</f>
        <v>0</v>
      </c>
      <c r="E47" s="552"/>
    </row>
    <row r="48" spans="1:5" s="313" customFormat="1" ht="25.5">
      <c r="A48" s="311">
        <v>5</v>
      </c>
      <c r="B48" s="306" t="s">
        <v>248</v>
      </c>
      <c r="C48" s="306"/>
      <c r="D48" s="551">
        <f>SUM(D49:E53)</f>
        <v>0</v>
      </c>
      <c r="E48" s="552"/>
    </row>
    <row r="49" spans="1:5" ht="15.75">
      <c r="A49" s="314"/>
      <c r="B49" s="317" t="s">
        <v>237</v>
      </c>
      <c r="C49" s="304">
        <v>22</v>
      </c>
      <c r="D49" s="544">
        <f>D34*C49</f>
        <v>0</v>
      </c>
      <c r="E49" s="545"/>
    </row>
    <row r="50" spans="1:5" ht="15.75">
      <c r="A50" s="314"/>
      <c r="B50" s="317" t="s">
        <v>275</v>
      </c>
      <c r="C50" s="304">
        <v>16</v>
      </c>
      <c r="D50" s="544">
        <f>D35*C50</f>
        <v>0</v>
      </c>
      <c r="E50" s="545"/>
    </row>
    <row r="51" spans="1:5" ht="15.75">
      <c r="A51" s="314"/>
      <c r="B51" s="317" t="s">
        <v>245</v>
      </c>
      <c r="C51" s="304">
        <v>12</v>
      </c>
      <c r="D51" s="544">
        <f>D36*C51</f>
        <v>0</v>
      </c>
      <c r="E51" s="545"/>
    </row>
    <row r="52" spans="1:5" ht="15.75">
      <c r="A52" s="314"/>
      <c r="B52" s="317" t="s">
        <v>240</v>
      </c>
      <c r="C52" s="304">
        <v>10</v>
      </c>
      <c r="D52" s="544">
        <f>D37*C52</f>
        <v>0</v>
      </c>
      <c r="E52" s="545"/>
    </row>
    <row r="53" spans="1:5" ht="15.75">
      <c r="A53" s="314"/>
      <c r="B53" s="317" t="s">
        <v>251</v>
      </c>
      <c r="C53" s="304">
        <v>8</v>
      </c>
      <c r="D53" s="544">
        <f>D38*C53</f>
        <v>0</v>
      </c>
      <c r="E53" s="545"/>
    </row>
    <row r="54" spans="1:5" s="313" customFormat="1" ht="38.25">
      <c r="A54" s="311">
        <v>6</v>
      </c>
      <c r="B54" s="306" t="s">
        <v>252</v>
      </c>
      <c r="C54" s="306" t="s">
        <v>253</v>
      </c>
      <c r="D54" s="559">
        <f>D34*8</f>
        <v>0</v>
      </c>
      <c r="E54" s="560"/>
    </row>
    <row r="55" spans="1:5" s="313" customFormat="1" ht="38.25">
      <c r="A55" s="311">
        <v>7</v>
      </c>
      <c r="B55" s="306" t="s">
        <v>276</v>
      </c>
      <c r="C55" s="306"/>
      <c r="D55" s="551">
        <f>SUM(D56:E60)</f>
        <v>0</v>
      </c>
      <c r="E55" s="552"/>
    </row>
    <row r="56" spans="1:5" ht="15.75">
      <c r="A56" s="314"/>
      <c r="B56" s="317" t="s">
        <v>277</v>
      </c>
      <c r="C56" s="304">
        <v>24.5</v>
      </c>
      <c r="D56" s="544">
        <f>D34*C56</f>
        <v>0</v>
      </c>
      <c r="E56" s="550"/>
    </row>
    <row r="57" spans="1:5" ht="15.75">
      <c r="A57" s="314"/>
      <c r="B57" s="317" t="s">
        <v>238</v>
      </c>
      <c r="C57" s="304">
        <v>22</v>
      </c>
      <c r="D57" s="544">
        <f>D35*C57</f>
        <v>0</v>
      </c>
      <c r="E57" s="550"/>
    </row>
    <row r="58" spans="1:5" ht="15.75">
      <c r="A58" s="314"/>
      <c r="B58" s="317" t="s">
        <v>245</v>
      </c>
      <c r="C58" s="304">
        <v>20</v>
      </c>
      <c r="D58" s="544">
        <f>D36*C58</f>
        <v>0</v>
      </c>
      <c r="E58" s="550"/>
    </row>
    <row r="59" spans="1:5" ht="15.75">
      <c r="A59" s="314"/>
      <c r="B59" s="317" t="s">
        <v>240</v>
      </c>
      <c r="C59" s="304">
        <v>18.5</v>
      </c>
      <c r="D59" s="544">
        <f>D37*C59</f>
        <v>0</v>
      </c>
      <c r="E59" s="550"/>
    </row>
    <row r="60" spans="1:5" ht="15.75">
      <c r="A60" s="314"/>
      <c r="B60" s="317" t="s">
        <v>251</v>
      </c>
      <c r="C60" s="304">
        <v>17.5</v>
      </c>
      <c r="D60" s="544">
        <f>D38*C60</f>
        <v>0</v>
      </c>
      <c r="E60" s="550"/>
    </row>
    <row r="61" spans="1:5" s="313" customFormat="1">
      <c r="A61" s="311">
        <v>8</v>
      </c>
      <c r="B61" s="306" t="s">
        <v>217</v>
      </c>
      <c r="C61" s="306"/>
      <c r="D61" s="551">
        <f>SUM(D62:E66)</f>
        <v>0</v>
      </c>
      <c r="E61" s="552"/>
    </row>
    <row r="62" spans="1:5" ht="15.75">
      <c r="A62" s="314"/>
      <c r="B62" s="317" t="s">
        <v>237</v>
      </c>
      <c r="C62" s="304">
        <v>38.5</v>
      </c>
      <c r="D62" s="544">
        <f>D34*C62</f>
        <v>0</v>
      </c>
      <c r="E62" s="545"/>
    </row>
    <row r="63" spans="1:5" ht="15.75">
      <c r="A63" s="314"/>
      <c r="B63" s="317" t="s">
        <v>238</v>
      </c>
      <c r="C63" s="304">
        <v>37.5</v>
      </c>
      <c r="D63" s="544">
        <f>D35*C63</f>
        <v>0</v>
      </c>
      <c r="E63" s="545"/>
    </row>
    <row r="64" spans="1:5" ht="15.75">
      <c r="A64" s="314"/>
      <c r="B64" s="317" t="s">
        <v>245</v>
      </c>
      <c r="C64" s="304">
        <v>35</v>
      </c>
      <c r="D64" s="544">
        <f>D36*C64</f>
        <v>0</v>
      </c>
      <c r="E64" s="545"/>
    </row>
    <row r="65" spans="1:7" ht="15.75">
      <c r="A65" s="314"/>
      <c r="B65" s="317" t="s">
        <v>240</v>
      </c>
      <c r="C65" s="304">
        <v>32.5</v>
      </c>
      <c r="D65" s="544">
        <f>D37*C65</f>
        <v>0</v>
      </c>
      <c r="E65" s="545"/>
    </row>
    <row r="66" spans="1:7" ht="15.75">
      <c r="A66" s="314"/>
      <c r="B66" s="317" t="s">
        <v>251</v>
      </c>
      <c r="C66" s="304">
        <v>31.5</v>
      </c>
      <c r="D66" s="544">
        <f>D38*C66</f>
        <v>0</v>
      </c>
      <c r="E66" s="545"/>
    </row>
    <row r="67" spans="1:7" s="313" customFormat="1" ht="36.75" customHeight="1">
      <c r="A67" s="311">
        <v>9</v>
      </c>
      <c r="B67" s="306" t="s">
        <v>130</v>
      </c>
      <c r="C67" s="306" t="s">
        <v>255</v>
      </c>
      <c r="D67" s="551">
        <f>D39+D41+D47+D48+D54+D55+D61</f>
        <v>0</v>
      </c>
      <c r="E67" s="552"/>
    </row>
    <row r="68" spans="1:7" ht="14.25">
      <c r="A68" s="546" t="s">
        <v>131</v>
      </c>
      <c r="B68" s="547"/>
      <c r="C68" s="547"/>
      <c r="D68" s="548"/>
      <c r="E68" s="549"/>
    </row>
    <row r="69" spans="1:7">
      <c r="A69" s="304">
        <v>10</v>
      </c>
      <c r="B69" s="304" t="s">
        <v>143</v>
      </c>
      <c r="C69" s="304" t="s">
        <v>256</v>
      </c>
      <c r="D69" s="544">
        <f>D67*70%</f>
        <v>0</v>
      </c>
      <c r="E69" s="550"/>
    </row>
    <row r="70" spans="1:7" ht="25.5">
      <c r="A70" s="304">
        <v>11</v>
      </c>
      <c r="B70" s="304" t="s">
        <v>132</v>
      </c>
      <c r="C70" s="304" t="s">
        <v>257</v>
      </c>
      <c r="D70" s="544">
        <f>D67*50%</f>
        <v>0</v>
      </c>
      <c r="E70" s="550"/>
    </row>
    <row r="71" spans="1:7" s="313" customFormat="1">
      <c r="A71" s="306">
        <v>12</v>
      </c>
      <c r="B71" s="306" t="s">
        <v>133</v>
      </c>
      <c r="C71" s="306" t="s">
        <v>258</v>
      </c>
      <c r="D71" s="551">
        <f>D67+D69+D70</f>
        <v>0</v>
      </c>
      <c r="E71" s="552"/>
    </row>
    <row r="72" spans="1:7" s="313" customFormat="1">
      <c r="A72" s="306">
        <v>13</v>
      </c>
      <c r="B72" s="306" t="s">
        <v>135</v>
      </c>
      <c r="C72" s="306" t="s">
        <v>259</v>
      </c>
      <c r="D72" s="551">
        <f>D71/12</f>
        <v>0</v>
      </c>
      <c r="E72" s="552"/>
    </row>
    <row r="73" spans="1:7" ht="25.5">
      <c r="A73" s="304">
        <v>14</v>
      </c>
      <c r="B73" s="304" t="s">
        <v>229</v>
      </c>
      <c r="C73" s="304" t="s">
        <v>278</v>
      </c>
      <c r="D73" s="544">
        <f>D72*4.5</f>
        <v>0</v>
      </c>
      <c r="E73" s="550"/>
    </row>
    <row r="74" spans="1:7" ht="38.25">
      <c r="A74" s="304">
        <v>15</v>
      </c>
      <c r="B74" s="304" t="s">
        <v>262</v>
      </c>
      <c r="C74" s="304" t="s">
        <v>263</v>
      </c>
      <c r="D74" s="544">
        <f>(D71+D73)/12*3.5</f>
        <v>0</v>
      </c>
      <c r="E74" s="550"/>
    </row>
    <row r="75" spans="1:7" ht="25.5">
      <c r="A75" s="304">
        <v>16</v>
      </c>
      <c r="B75" s="304" t="s">
        <v>233</v>
      </c>
      <c r="C75" s="304" t="s">
        <v>264</v>
      </c>
      <c r="D75" s="544">
        <f>((D39+D41+D47+D48+D54+D61)/12*2.2)</f>
        <v>0</v>
      </c>
      <c r="E75" s="550"/>
    </row>
    <row r="76" spans="1:7" s="313" customFormat="1">
      <c r="A76" s="306">
        <v>17</v>
      </c>
      <c r="B76" s="306" t="s">
        <v>138</v>
      </c>
      <c r="C76" s="306" t="s">
        <v>265</v>
      </c>
      <c r="D76" s="551">
        <f>D71+D73+D74+D75</f>
        <v>0</v>
      </c>
      <c r="E76" s="552"/>
    </row>
    <row r="77" spans="1:7">
      <c r="A77" s="318" t="s">
        <v>145</v>
      </c>
      <c r="B77" s="318" t="s">
        <v>266</v>
      </c>
      <c r="C77" s="318" t="s">
        <v>267</v>
      </c>
      <c r="D77" s="553"/>
      <c r="E77" s="554"/>
    </row>
    <row r="78" spans="1:7" ht="15.75">
      <c r="A78" s="319" t="s">
        <v>146</v>
      </c>
      <c r="B78" s="318" t="s">
        <v>268</v>
      </c>
      <c r="C78" s="318" t="s">
        <v>144</v>
      </c>
      <c r="D78" s="553"/>
      <c r="E78" s="554"/>
      <c r="G78" s="320"/>
    </row>
    <row r="79" spans="1:7" s="323" customFormat="1" ht="15.75">
      <c r="A79" s="311"/>
      <c r="B79" s="321" t="s">
        <v>269</v>
      </c>
      <c r="C79" s="311" t="s">
        <v>270</v>
      </c>
      <c r="D79" s="551">
        <f>D76+D77+D78+D28</f>
        <v>0</v>
      </c>
      <c r="E79" s="552"/>
      <c r="F79" s="322"/>
    </row>
    <row r="80" spans="1:7" hidden="1"/>
    <row r="81" spans="1:5" hidden="1"/>
    <row r="82" spans="1:5" s="325" customFormat="1" hidden="1">
      <c r="A82" s="325" t="s">
        <v>272</v>
      </c>
      <c r="C82" s="326"/>
      <c r="E82" s="327"/>
    </row>
    <row r="83" spans="1:5" s="325" customFormat="1" ht="9.75" hidden="1" customHeight="1">
      <c r="C83" s="328" t="s">
        <v>271</v>
      </c>
      <c r="E83" s="327"/>
    </row>
    <row r="84" spans="1:5" s="325" customFormat="1" hidden="1">
      <c r="E84" s="327"/>
    </row>
    <row r="85" spans="1:5" s="325" customFormat="1" hidden="1">
      <c r="A85" s="325" t="s">
        <v>273</v>
      </c>
      <c r="E85" s="327"/>
    </row>
    <row r="86" spans="1:5" s="325" customFormat="1" hidden="1">
      <c r="A86" s="329"/>
      <c r="E86" s="327"/>
    </row>
    <row r="87" spans="1:5" hidden="1"/>
    <row r="88" spans="1:5" hidden="1"/>
    <row r="89" spans="1:5" hidden="1"/>
    <row r="90" spans="1:5" hidden="1"/>
    <row r="91" spans="1:5" hidden="1"/>
    <row r="92" spans="1:5" hidden="1"/>
    <row r="93" spans="1:5" hidden="1"/>
    <row r="94" spans="1:5" hidden="1"/>
    <row r="95" spans="1:5" hidden="1"/>
    <row r="96" spans="1:5" hidden="1"/>
    <row r="97" hidden="1"/>
    <row r="98" hidden="1"/>
    <row r="99" hidden="1"/>
  </sheetData>
  <mergeCells count="76">
    <mergeCell ref="D62:E62"/>
    <mergeCell ref="D51:E51"/>
    <mergeCell ref="D46:E46"/>
    <mergeCell ref="D47:E47"/>
    <mergeCell ref="D54:E54"/>
    <mergeCell ref="D52:E52"/>
    <mergeCell ref="D53:E53"/>
    <mergeCell ref="D48:E48"/>
    <mergeCell ref="D50:E50"/>
    <mergeCell ref="D49:E49"/>
    <mergeCell ref="A20:E20"/>
    <mergeCell ref="D16:E16"/>
    <mergeCell ref="D63:E63"/>
    <mergeCell ref="D55:E55"/>
    <mergeCell ref="D56:E56"/>
    <mergeCell ref="D60:E60"/>
    <mergeCell ref="D58:E58"/>
    <mergeCell ref="D57:E57"/>
    <mergeCell ref="D59:E59"/>
    <mergeCell ref="D61:E61"/>
    <mergeCell ref="D37:E37"/>
    <mergeCell ref="D45:E45"/>
    <mergeCell ref="A40:E40"/>
    <mergeCell ref="D41:E41"/>
    <mergeCell ref="D42:E42"/>
    <mergeCell ref="D43:E43"/>
    <mergeCell ref="D44:E44"/>
    <mergeCell ref="D19:E19"/>
    <mergeCell ref="A2:E2"/>
    <mergeCell ref="B10:E10"/>
    <mergeCell ref="D13:E13"/>
    <mergeCell ref="D14:E14"/>
    <mergeCell ref="A12:E12"/>
    <mergeCell ref="A3:C3"/>
    <mergeCell ref="A4:C4"/>
    <mergeCell ref="A15:E15"/>
    <mergeCell ref="A5:C5"/>
    <mergeCell ref="A6:C6"/>
    <mergeCell ref="A8:C8"/>
    <mergeCell ref="A7:C7"/>
    <mergeCell ref="D17:E17"/>
    <mergeCell ref="D18:E18"/>
    <mergeCell ref="D11:E11"/>
    <mergeCell ref="D28:E28"/>
    <mergeCell ref="D39:E39"/>
    <mergeCell ref="B30:E30"/>
    <mergeCell ref="D31:E31"/>
    <mergeCell ref="D34:E34"/>
    <mergeCell ref="D38:E38"/>
    <mergeCell ref="D35:E35"/>
    <mergeCell ref="D36:E36"/>
    <mergeCell ref="A32:E32"/>
    <mergeCell ref="D33:E33"/>
    <mergeCell ref="D26:E26"/>
    <mergeCell ref="D27:E27"/>
    <mergeCell ref="D21:E21"/>
    <mergeCell ref="D22:E22"/>
    <mergeCell ref="D23:E23"/>
    <mergeCell ref="D24:E24"/>
    <mergeCell ref="D25:E25"/>
    <mergeCell ref="D70:E70"/>
    <mergeCell ref="D71:E71"/>
    <mergeCell ref="D77:E77"/>
    <mergeCell ref="D78:E78"/>
    <mergeCell ref="D79:E79"/>
    <mergeCell ref="D72:E72"/>
    <mergeCell ref="D73:E73"/>
    <mergeCell ref="D74:E74"/>
    <mergeCell ref="D75:E75"/>
    <mergeCell ref="D76:E76"/>
    <mergeCell ref="D64:E64"/>
    <mergeCell ref="D65:E65"/>
    <mergeCell ref="A68:E68"/>
    <mergeCell ref="D69:E69"/>
    <mergeCell ref="D66:E66"/>
    <mergeCell ref="D67:E67"/>
  </mergeCells>
  <phoneticPr fontId="14" type="noConversion"/>
  <pageMargins left="0.78740157480314965" right="0" top="0.27" bottom="0.19685039370078741" header="0.26" footer="0"/>
  <pageSetup paperSize="9" scale="73" orientation="portrait" r:id="rId1"/>
  <headerFooter alignWithMargins="0"/>
  <rowBreaks count="1" manualBreakCount="1">
    <brk id="2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P21"/>
  <sheetViews>
    <sheetView view="pageBreakPreview" zoomScaleNormal="100" workbookViewId="0">
      <selection activeCell="J3" sqref="J3"/>
    </sheetView>
  </sheetViews>
  <sheetFormatPr defaultRowHeight="12.75"/>
  <cols>
    <col min="1" max="1" width="3.140625" style="366" customWidth="1"/>
    <col min="2" max="2" width="28" style="330" customWidth="1"/>
    <col min="3" max="3" width="7.5703125" style="330" customWidth="1"/>
    <col min="4" max="4" width="8.85546875" style="330" hidden="1" customWidth="1"/>
    <col min="5" max="5" width="7.85546875" style="330" hidden="1" customWidth="1"/>
    <col min="6" max="6" width="12.140625" style="330" customWidth="1"/>
    <col min="7" max="7" width="13.42578125" style="330" customWidth="1"/>
    <col min="8" max="8" width="14.140625" style="330" customWidth="1"/>
    <col min="9" max="9" width="13" style="330" customWidth="1"/>
    <col min="10" max="10" width="14.140625" style="330" customWidth="1"/>
    <col min="11" max="11" width="13.7109375" style="330" customWidth="1"/>
    <col min="12" max="12" width="14.7109375" style="330" customWidth="1"/>
    <col min="13" max="13" width="12.5703125" style="330" customWidth="1"/>
    <col min="14" max="14" width="15.7109375" style="330" customWidth="1"/>
    <col min="15" max="15" width="13.140625" style="330" customWidth="1"/>
    <col min="16" max="16" width="19.7109375" style="330" customWidth="1"/>
    <col min="17" max="16384" width="9.140625" style="330"/>
  </cols>
  <sheetData>
    <row r="1" spans="1:16" ht="15">
      <c r="A1" s="330"/>
      <c r="N1" s="331"/>
      <c r="O1" s="332" t="s">
        <v>328</v>
      </c>
    </row>
    <row r="2" spans="1:16" ht="38.450000000000003" customHeight="1">
      <c r="A2" s="582" t="s">
        <v>345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  <c r="N2" s="582"/>
      <c r="O2" s="582"/>
      <c r="P2" s="582"/>
    </row>
    <row r="3" spans="1:16" s="335" customFormat="1">
      <c r="A3" s="333"/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4"/>
      <c r="P3" s="336" t="s">
        <v>147</v>
      </c>
    </row>
    <row r="4" spans="1:16" s="343" customFormat="1" ht="153">
      <c r="A4" s="337" t="s">
        <v>79</v>
      </c>
      <c r="B4" s="338" t="s">
        <v>173</v>
      </c>
      <c r="C4" s="339" t="s">
        <v>279</v>
      </c>
      <c r="D4" s="583" t="s">
        <v>280</v>
      </c>
      <c r="E4" s="584"/>
      <c r="F4" s="341" t="s">
        <v>174</v>
      </c>
      <c r="G4" s="341" t="s">
        <v>281</v>
      </c>
      <c r="H4" s="340" t="s">
        <v>282</v>
      </c>
      <c r="I4" s="341" t="s">
        <v>283</v>
      </c>
      <c r="J4" s="341" t="s">
        <v>284</v>
      </c>
      <c r="K4" s="341" t="s">
        <v>285</v>
      </c>
      <c r="L4" s="342" t="s">
        <v>175</v>
      </c>
      <c r="M4" s="340" t="s">
        <v>286</v>
      </c>
      <c r="N4" s="341" t="s">
        <v>176</v>
      </c>
      <c r="O4" s="341" t="s">
        <v>177</v>
      </c>
      <c r="P4" s="342" t="s">
        <v>287</v>
      </c>
    </row>
    <row r="5" spans="1:16" s="347" customFormat="1" ht="15.75">
      <c r="A5" s="344">
        <v>1</v>
      </c>
      <c r="B5" s="344">
        <v>2</v>
      </c>
      <c r="C5" s="345"/>
      <c r="D5" s="580">
        <v>3</v>
      </c>
      <c r="E5" s="585"/>
      <c r="F5" s="344">
        <v>4</v>
      </c>
      <c r="G5" s="344">
        <v>5</v>
      </c>
      <c r="H5" s="344">
        <v>6</v>
      </c>
      <c r="I5" s="344">
        <v>7</v>
      </c>
      <c r="J5" s="344">
        <v>8</v>
      </c>
      <c r="K5" s="344">
        <v>9</v>
      </c>
      <c r="L5" s="346">
        <v>10</v>
      </c>
      <c r="M5" s="344">
        <v>11</v>
      </c>
      <c r="N5" s="344">
        <v>12</v>
      </c>
      <c r="O5" s="344">
        <v>13</v>
      </c>
      <c r="P5" s="346">
        <v>14</v>
      </c>
    </row>
    <row r="6" spans="1:16" s="353" customFormat="1" ht="38.25">
      <c r="A6" s="580" t="s">
        <v>159</v>
      </c>
      <c r="B6" s="581"/>
      <c r="C6" s="344"/>
      <c r="D6" s="344" t="s">
        <v>288</v>
      </c>
      <c r="E6" s="344" t="s">
        <v>289</v>
      </c>
      <c r="F6" s="348" t="s">
        <v>162</v>
      </c>
      <c r="G6" s="348" t="s">
        <v>290</v>
      </c>
      <c r="H6" s="348" t="s">
        <v>291</v>
      </c>
      <c r="I6" s="348" t="s">
        <v>292</v>
      </c>
      <c r="J6" s="348" t="s">
        <v>293</v>
      </c>
      <c r="K6" s="348" t="s">
        <v>294</v>
      </c>
      <c r="L6" s="349" t="s">
        <v>295</v>
      </c>
      <c r="M6" s="350" t="s">
        <v>296</v>
      </c>
      <c r="N6" s="351" t="s">
        <v>297</v>
      </c>
      <c r="O6" s="352" t="s">
        <v>298</v>
      </c>
      <c r="P6" s="349" t="s">
        <v>299</v>
      </c>
    </row>
    <row r="7" spans="1:16" ht="15.75">
      <c r="A7" s="354">
        <v>1</v>
      </c>
      <c r="B7" s="355"/>
      <c r="C7" s="356"/>
      <c r="D7" s="357">
        <v>2060</v>
      </c>
      <c r="E7" s="358">
        <v>2530</v>
      </c>
      <c r="F7" s="359"/>
      <c r="G7" s="359">
        <f>F7*60%</f>
        <v>0</v>
      </c>
      <c r="H7" s="360">
        <f t="shared" ref="H7:H12" si="0">F7*30%</f>
        <v>0</v>
      </c>
      <c r="I7" s="359">
        <f>(F7+G7+H7)*70%</f>
        <v>0</v>
      </c>
      <c r="J7" s="359">
        <f>(F7+G7+H7)*50%</f>
        <v>0</v>
      </c>
      <c r="K7" s="359">
        <f>(F7+G7+H7+I7+J7)*110%</f>
        <v>0</v>
      </c>
      <c r="L7" s="361">
        <f>F7+G7+H7+I7+J7+K7</f>
        <v>0</v>
      </c>
      <c r="M7" s="362">
        <f>L7*4.5</f>
        <v>0</v>
      </c>
      <c r="N7" s="359">
        <f>L7</f>
        <v>0</v>
      </c>
      <c r="O7" s="359">
        <f>((L7*12)+M7+N7)/12*2.5</f>
        <v>0</v>
      </c>
      <c r="P7" s="361">
        <f>(L7*12)+M7+N7+O7</f>
        <v>0</v>
      </c>
    </row>
    <row r="8" spans="1:16" ht="15.75">
      <c r="A8" s="354">
        <v>2</v>
      </c>
      <c r="B8" s="355"/>
      <c r="C8" s="356"/>
      <c r="D8" s="357">
        <v>2060</v>
      </c>
      <c r="E8" s="357">
        <v>2530</v>
      </c>
      <c r="F8" s="359"/>
      <c r="G8" s="359">
        <f>F8*60%</f>
        <v>0</v>
      </c>
      <c r="H8" s="360">
        <f t="shared" si="0"/>
        <v>0</v>
      </c>
      <c r="I8" s="359">
        <f>(F8+G8+H8)*70%</f>
        <v>0</v>
      </c>
      <c r="J8" s="359">
        <f>(F8+G8+H8)*50%</f>
        <v>0</v>
      </c>
      <c r="K8" s="359">
        <f>(F8+G8+H8+I8+J8)*110%</f>
        <v>0</v>
      </c>
      <c r="L8" s="361">
        <f>F8+G8+H8+I8+J8+K8</f>
        <v>0</v>
      </c>
      <c r="M8" s="362">
        <f>L8*4.5</f>
        <v>0</v>
      </c>
      <c r="N8" s="359">
        <f>L8</f>
        <v>0</v>
      </c>
      <c r="O8" s="359">
        <f>((L8*12)+M8+N8)/12*2.5</f>
        <v>0</v>
      </c>
      <c r="P8" s="361">
        <f>(L8*12)+M8+N8+O8</f>
        <v>0</v>
      </c>
    </row>
    <row r="9" spans="1:16" ht="15.75">
      <c r="A9" s="354">
        <v>3</v>
      </c>
      <c r="B9" s="355"/>
      <c r="C9" s="356"/>
      <c r="D9" s="357">
        <v>2060</v>
      </c>
      <c r="E9" s="357">
        <v>2530</v>
      </c>
      <c r="F9" s="359"/>
      <c r="G9" s="359">
        <f>F9*60%</f>
        <v>0</v>
      </c>
      <c r="H9" s="360">
        <f t="shared" si="0"/>
        <v>0</v>
      </c>
      <c r="I9" s="359">
        <f>(F9+G9+H9)*70%</f>
        <v>0</v>
      </c>
      <c r="J9" s="359">
        <f>(F9+G9+H9)*50%</f>
        <v>0</v>
      </c>
      <c r="K9" s="359">
        <f>(F9+G9+H9+I9+J9)*110%</f>
        <v>0</v>
      </c>
      <c r="L9" s="361">
        <f>F9+G9+H9+I9+J9+K9</f>
        <v>0</v>
      </c>
      <c r="M9" s="362">
        <f>L9*4.5</f>
        <v>0</v>
      </c>
      <c r="N9" s="359">
        <f>L9</f>
        <v>0</v>
      </c>
      <c r="O9" s="359">
        <f>((L9*12)+M9+N9)/12*2.5</f>
        <v>0</v>
      </c>
      <c r="P9" s="361">
        <f>(L9*12)+M9+N9+O9</f>
        <v>0</v>
      </c>
    </row>
    <row r="10" spans="1:16" ht="15.75">
      <c r="A10" s="354">
        <v>4</v>
      </c>
      <c r="B10" s="355"/>
      <c r="C10" s="356"/>
      <c r="D10" s="357"/>
      <c r="E10" s="357"/>
      <c r="F10" s="359"/>
      <c r="G10" s="359">
        <f>F10*60%</f>
        <v>0</v>
      </c>
      <c r="H10" s="360">
        <f t="shared" si="0"/>
        <v>0</v>
      </c>
      <c r="I10" s="359">
        <f>(F10+G10+H10)*70%</f>
        <v>0</v>
      </c>
      <c r="J10" s="359">
        <f>(F10+G10+H10)*50%</f>
        <v>0</v>
      </c>
      <c r="K10" s="359">
        <f>(F10+G10+H10+I10+J10)*110%</f>
        <v>0</v>
      </c>
      <c r="L10" s="361">
        <f>F10+G10+H10+I10+J10+K10</f>
        <v>0</v>
      </c>
      <c r="M10" s="362">
        <f>L10*4.5</f>
        <v>0</v>
      </c>
      <c r="N10" s="359">
        <f>L10</f>
        <v>0</v>
      </c>
      <c r="O10" s="359">
        <f>((L10*12)+M10+N10)/12*2.5</f>
        <v>0</v>
      </c>
      <c r="P10" s="361">
        <f>(L10*12)+M10+N10+O10</f>
        <v>0</v>
      </c>
    </row>
    <row r="11" spans="1:16" hidden="1">
      <c r="A11" s="354"/>
      <c r="B11" s="354"/>
      <c r="C11" s="356"/>
      <c r="D11" s="357"/>
      <c r="E11" s="357"/>
      <c r="F11" s="359"/>
      <c r="G11" s="359"/>
      <c r="H11" s="360">
        <f t="shared" si="0"/>
        <v>0</v>
      </c>
      <c r="I11" s="359"/>
      <c r="J11" s="359"/>
      <c r="K11" s="359"/>
      <c r="L11" s="361"/>
      <c r="M11" s="362"/>
      <c r="N11" s="359"/>
      <c r="O11" s="359"/>
      <c r="P11" s="361"/>
    </row>
    <row r="12" spans="1:16" hidden="1">
      <c r="A12" s="354"/>
      <c r="B12" s="356"/>
      <c r="C12" s="356"/>
      <c r="D12" s="357"/>
      <c r="E12" s="357"/>
      <c r="F12" s="359"/>
      <c r="G12" s="359"/>
      <c r="H12" s="360">
        <f t="shared" si="0"/>
        <v>0</v>
      </c>
      <c r="I12" s="359"/>
      <c r="J12" s="359"/>
      <c r="K12" s="359"/>
      <c r="L12" s="361"/>
      <c r="M12" s="362"/>
      <c r="N12" s="359"/>
      <c r="O12" s="359"/>
      <c r="P12" s="361"/>
    </row>
    <row r="13" spans="1:16">
      <c r="A13" s="354"/>
      <c r="B13" s="363" t="s">
        <v>178</v>
      </c>
      <c r="C13" s="364">
        <f>SUM(C7:C12)</f>
        <v>0</v>
      </c>
      <c r="D13" s="365">
        <f>SUM(D7:D12)</f>
        <v>6180</v>
      </c>
      <c r="E13" s="365">
        <f>SUM(E7:E12)</f>
        <v>7590</v>
      </c>
      <c r="F13" s="365">
        <f>SUM(F7:F10)</f>
        <v>0</v>
      </c>
      <c r="G13" s="365">
        <f t="shared" ref="G13:P13" si="1">SUM(G7:G12)</f>
        <v>0</v>
      </c>
      <c r="H13" s="365">
        <f t="shared" si="1"/>
        <v>0</v>
      </c>
      <c r="I13" s="365">
        <f t="shared" si="1"/>
        <v>0</v>
      </c>
      <c r="J13" s="365">
        <f t="shared" si="1"/>
        <v>0</v>
      </c>
      <c r="K13" s="365">
        <f t="shared" si="1"/>
        <v>0</v>
      </c>
      <c r="L13" s="365">
        <f t="shared" si="1"/>
        <v>0</v>
      </c>
      <c r="M13" s="365">
        <f t="shared" si="1"/>
        <v>0</v>
      </c>
      <c r="N13" s="365">
        <f t="shared" si="1"/>
        <v>0</v>
      </c>
      <c r="O13" s="365">
        <f t="shared" si="1"/>
        <v>0</v>
      </c>
      <c r="P13" s="365">
        <f t="shared" si="1"/>
        <v>0</v>
      </c>
    </row>
    <row r="14" spans="1:16" hidden="1">
      <c r="D14" s="367"/>
    </row>
    <row r="15" spans="1:16" hidden="1">
      <c r="D15" s="367"/>
    </row>
    <row r="16" spans="1:16" hidden="1">
      <c r="A16" s="330" t="s">
        <v>272</v>
      </c>
      <c r="D16" s="367"/>
    </row>
    <row r="17" spans="1:4" hidden="1">
      <c r="A17" s="330"/>
      <c r="D17" s="368" t="s">
        <v>271</v>
      </c>
    </row>
    <row r="18" spans="1:4" hidden="1">
      <c r="A18" s="330"/>
    </row>
    <row r="19" spans="1:4" hidden="1">
      <c r="A19" s="330" t="s">
        <v>273</v>
      </c>
    </row>
    <row r="21" spans="1:4" ht="32.25" customHeight="1"/>
  </sheetData>
  <mergeCells count="4">
    <mergeCell ref="A6:B6"/>
    <mergeCell ref="A2:P2"/>
    <mergeCell ref="D4:E4"/>
    <mergeCell ref="D5:E5"/>
  </mergeCells>
  <phoneticPr fontId="14" type="noConversion"/>
  <pageMargins left="0.19685039370078741" right="0" top="0.39370078740157483" bottom="0.19685039370078741" header="0" footer="0"/>
  <pageSetup paperSize="9" scale="7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"/>
  <sheetViews>
    <sheetView zoomScaleNormal="100" workbookViewId="0">
      <selection activeCell="J4" sqref="J4"/>
    </sheetView>
  </sheetViews>
  <sheetFormatPr defaultRowHeight="12.75"/>
  <cols>
    <col min="1" max="1" width="3.7109375" style="369" customWidth="1"/>
    <col min="2" max="2" width="13.140625" style="369" customWidth="1"/>
    <col min="3" max="3" width="5.140625" style="369" customWidth="1"/>
    <col min="4" max="4" width="13.7109375" style="369" customWidth="1"/>
    <col min="5" max="5" width="12.5703125" style="369" customWidth="1"/>
    <col min="6" max="6" width="13" style="369" customWidth="1"/>
    <col min="7" max="7" width="14.28515625" style="369" customWidth="1"/>
    <col min="8" max="8" width="13.42578125" style="369" customWidth="1"/>
    <col min="9" max="9" width="14" style="369" hidden="1" customWidth="1"/>
    <col min="10" max="10" width="16.85546875" style="369" customWidth="1"/>
    <col min="11" max="11" width="14.85546875" style="369" customWidth="1"/>
    <col min="12" max="12" width="13.7109375" style="369" hidden="1" customWidth="1"/>
    <col min="13" max="13" width="13.5703125" style="369" customWidth="1"/>
    <col min="14" max="14" width="13.42578125" style="369" bestFit="1" customWidth="1"/>
    <col min="15" max="16384" width="9.140625" style="369"/>
  </cols>
  <sheetData>
    <row r="1" spans="1:14" ht="15">
      <c r="M1" s="370" t="s">
        <v>329</v>
      </c>
    </row>
    <row r="2" spans="1:14" s="371" customFormat="1" ht="19.5" customHeight="1">
      <c r="A2" s="586" t="s">
        <v>346</v>
      </c>
      <c r="B2" s="586"/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7"/>
    </row>
    <row r="3" spans="1:14">
      <c r="A3" s="372"/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3" t="s">
        <v>147</v>
      </c>
      <c r="N3" s="374"/>
    </row>
    <row r="4" spans="1:14" s="377" customFormat="1" ht="132.75" customHeight="1">
      <c r="A4" s="375" t="s">
        <v>79</v>
      </c>
      <c r="B4" s="375" t="s">
        <v>300</v>
      </c>
      <c r="C4" s="375" t="s">
        <v>301</v>
      </c>
      <c r="D4" s="375" t="s">
        <v>280</v>
      </c>
      <c r="E4" s="375" t="s">
        <v>174</v>
      </c>
      <c r="F4" s="375" t="s">
        <v>302</v>
      </c>
      <c r="G4" s="375" t="s">
        <v>283</v>
      </c>
      <c r="H4" s="375" t="s">
        <v>284</v>
      </c>
      <c r="I4" s="375" t="s">
        <v>303</v>
      </c>
      <c r="J4" s="376" t="s">
        <v>175</v>
      </c>
      <c r="K4" s="375" t="s">
        <v>304</v>
      </c>
      <c r="L4" s="375" t="s">
        <v>176</v>
      </c>
      <c r="M4" s="375" t="s">
        <v>177</v>
      </c>
      <c r="N4" s="376" t="s">
        <v>305</v>
      </c>
    </row>
    <row r="5" spans="1:14" s="379" customFormat="1" ht="13.5" customHeight="1">
      <c r="A5" s="378">
        <v>1</v>
      </c>
      <c r="B5" s="378">
        <v>2</v>
      </c>
      <c r="C5" s="378">
        <v>3</v>
      </c>
      <c r="D5" s="378">
        <v>4</v>
      </c>
      <c r="E5" s="378">
        <v>5</v>
      </c>
      <c r="F5" s="378">
        <v>6</v>
      </c>
      <c r="G5" s="378">
        <v>7</v>
      </c>
      <c r="H5" s="378">
        <v>8</v>
      </c>
      <c r="I5" s="378">
        <v>8</v>
      </c>
      <c r="J5" s="378">
        <v>9</v>
      </c>
      <c r="K5" s="378">
        <v>10</v>
      </c>
      <c r="L5" s="378">
        <v>11</v>
      </c>
      <c r="M5" s="378">
        <v>11</v>
      </c>
      <c r="N5" s="378">
        <v>12</v>
      </c>
    </row>
    <row r="6" spans="1:14" s="381" customFormat="1" ht="51" customHeight="1">
      <c r="A6" s="588" t="s">
        <v>159</v>
      </c>
      <c r="B6" s="588"/>
      <c r="C6" s="375"/>
      <c r="D6" s="380" t="s">
        <v>306</v>
      </c>
      <c r="E6" s="380" t="s">
        <v>162</v>
      </c>
      <c r="F6" s="380" t="s">
        <v>307</v>
      </c>
      <c r="G6" s="380" t="s">
        <v>308</v>
      </c>
      <c r="H6" s="380" t="s">
        <v>309</v>
      </c>
      <c r="I6" s="380" t="s">
        <v>310</v>
      </c>
      <c r="J6" s="380" t="s">
        <v>311</v>
      </c>
      <c r="K6" s="380" t="s">
        <v>312</v>
      </c>
      <c r="L6" s="380" t="s">
        <v>137</v>
      </c>
      <c r="M6" s="380" t="s">
        <v>313</v>
      </c>
      <c r="N6" s="380" t="s">
        <v>179</v>
      </c>
    </row>
    <row r="7" spans="1:14">
      <c r="A7" s="382">
        <v>1</v>
      </c>
      <c r="B7" s="383"/>
      <c r="C7" s="382"/>
      <c r="D7" s="384">
        <v>0</v>
      </c>
      <c r="E7" s="385"/>
      <c r="F7" s="384">
        <f>E7*75%</f>
        <v>0</v>
      </c>
      <c r="G7" s="384">
        <f>(E7+F7)*70%</f>
        <v>0</v>
      </c>
      <c r="H7" s="384">
        <f>(E7+F7)*50%</f>
        <v>0</v>
      </c>
      <c r="I7" s="384">
        <v>0</v>
      </c>
      <c r="J7" s="384">
        <f>E7+F7+G7+H7+I7</f>
        <v>0</v>
      </c>
      <c r="K7" s="384">
        <f>J7*7</f>
        <v>0</v>
      </c>
      <c r="L7" s="384">
        <v>0</v>
      </c>
      <c r="M7" s="384">
        <f>((J7*12)+K7+L7)/12*2.5</f>
        <v>0</v>
      </c>
      <c r="N7" s="384">
        <f>(J7*12)+K7+L7+M7</f>
        <v>0</v>
      </c>
    </row>
    <row r="8" spans="1:14" s="390" customFormat="1" ht="15" customHeight="1">
      <c r="A8" s="386"/>
      <c r="B8" s="387" t="s">
        <v>172</v>
      </c>
      <c r="C8" s="387">
        <f t="shared" ref="C8:N8" si="0">SUM(C7:C7)</f>
        <v>0</v>
      </c>
      <c r="D8" s="388">
        <f t="shared" si="0"/>
        <v>0</v>
      </c>
      <c r="E8" s="388">
        <f t="shared" si="0"/>
        <v>0</v>
      </c>
      <c r="F8" s="388">
        <f t="shared" si="0"/>
        <v>0</v>
      </c>
      <c r="G8" s="388">
        <f t="shared" si="0"/>
        <v>0</v>
      </c>
      <c r="H8" s="388">
        <f t="shared" si="0"/>
        <v>0</v>
      </c>
      <c r="I8" s="388">
        <f t="shared" si="0"/>
        <v>0</v>
      </c>
      <c r="J8" s="388">
        <f t="shared" si="0"/>
        <v>0</v>
      </c>
      <c r="K8" s="388">
        <f t="shared" si="0"/>
        <v>0</v>
      </c>
      <c r="L8" s="389">
        <f t="shared" si="0"/>
        <v>0</v>
      </c>
      <c r="M8" s="389">
        <f t="shared" si="0"/>
        <v>0</v>
      </c>
      <c r="N8" s="389">
        <f t="shared" si="0"/>
        <v>0</v>
      </c>
    </row>
    <row r="9" spans="1:14">
      <c r="A9" s="372"/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91"/>
    </row>
  </sheetData>
  <mergeCells count="2">
    <mergeCell ref="A2:M2"/>
    <mergeCell ref="A6:B6"/>
  </mergeCells>
  <phoneticPr fontId="14" type="noConversion"/>
  <pageMargins left="0.19685039370078741" right="0" top="0.24" bottom="0.19685039370078741" header="0" footer="0"/>
  <pageSetup paperSize="9" scale="97" orientation="landscape" r:id="rId1"/>
  <headerFooter alignWithMargins="0">
    <oddHeader xml:space="preserve">&amp;R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>
      <selection activeCell="K36" sqref="K36"/>
    </sheetView>
  </sheetViews>
  <sheetFormatPr defaultRowHeight="12.75"/>
  <cols>
    <col min="1" max="1" width="3.140625" style="136" customWidth="1"/>
    <col min="2" max="2" width="15.7109375" style="136" customWidth="1"/>
    <col min="3" max="3" width="7.5703125" style="136" customWidth="1"/>
    <col min="4" max="4" width="5.7109375" style="136" hidden="1" customWidth="1"/>
    <col min="5" max="6" width="7.7109375" style="136" customWidth="1"/>
    <col min="7" max="7" width="13.140625" style="136" customWidth="1"/>
    <col min="8" max="8" width="7.42578125" style="136" customWidth="1"/>
    <col min="9" max="9" width="17.140625" style="136" customWidth="1"/>
    <col min="10" max="10" width="11.28515625" style="136" customWidth="1"/>
    <col min="11" max="11" width="8.28515625" style="136" customWidth="1"/>
    <col min="12" max="12" width="10.7109375" style="136" customWidth="1"/>
    <col min="13" max="13" width="12.28515625" style="136" customWidth="1"/>
    <col min="14" max="14" width="14.5703125" style="136" customWidth="1"/>
    <col min="15" max="15" width="14.42578125" style="136" customWidth="1"/>
    <col min="16" max="16" width="13.85546875" style="136" customWidth="1"/>
    <col min="17" max="16384" width="9.140625" style="136"/>
  </cols>
  <sheetData>
    <row r="1" spans="1:16" ht="15">
      <c r="P1" s="137" t="s">
        <v>198</v>
      </c>
    </row>
    <row r="2" spans="1:16" s="138" customFormat="1" ht="55.5" customHeight="1">
      <c r="A2" s="590" t="s">
        <v>199</v>
      </c>
      <c r="B2" s="590"/>
      <c r="C2" s="590"/>
      <c r="D2" s="590"/>
      <c r="E2" s="590"/>
      <c r="F2" s="590"/>
      <c r="G2" s="590"/>
      <c r="H2" s="590"/>
      <c r="I2" s="590"/>
      <c r="J2" s="590"/>
      <c r="K2" s="590"/>
      <c r="L2" s="590"/>
      <c r="M2" s="590"/>
      <c r="N2" s="590"/>
      <c r="O2" s="590"/>
      <c r="P2" s="590"/>
    </row>
    <row r="3" spans="1:16" s="54" customFormat="1" ht="25.5" customHeight="1">
      <c r="A3" s="110" t="s">
        <v>102</v>
      </c>
    </row>
    <row r="4" spans="1:16" s="141" customFormat="1" ht="15.7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 t="s">
        <v>147</v>
      </c>
    </row>
    <row r="5" spans="1:16" s="138" customFormat="1" ht="104.25" customHeight="1">
      <c r="A5" s="142" t="s">
        <v>79</v>
      </c>
      <c r="B5" s="142" t="s">
        <v>148</v>
      </c>
      <c r="C5" s="142" t="s">
        <v>149</v>
      </c>
      <c r="D5" s="142"/>
      <c r="E5" s="589" t="s">
        <v>150</v>
      </c>
      <c r="F5" s="589"/>
      <c r="G5" s="142" t="s">
        <v>151</v>
      </c>
      <c r="H5" s="591" t="s">
        <v>152</v>
      </c>
      <c r="I5" s="589"/>
      <c r="J5" s="142" t="s">
        <v>153</v>
      </c>
      <c r="K5" s="589" t="s">
        <v>154</v>
      </c>
      <c r="L5" s="589"/>
      <c r="M5" s="142" t="s">
        <v>155</v>
      </c>
      <c r="N5" s="142" t="s">
        <v>156</v>
      </c>
      <c r="O5" s="143" t="s">
        <v>157</v>
      </c>
      <c r="P5" s="143" t="s">
        <v>158</v>
      </c>
    </row>
    <row r="6" spans="1:16" s="138" customFormat="1">
      <c r="A6" s="142"/>
      <c r="B6" s="142">
        <v>1</v>
      </c>
      <c r="C6" s="142">
        <v>2</v>
      </c>
      <c r="D6" s="142"/>
      <c r="E6" s="589">
        <v>3</v>
      </c>
      <c r="F6" s="589"/>
      <c r="G6" s="142">
        <v>4</v>
      </c>
      <c r="H6" s="142">
        <v>5</v>
      </c>
      <c r="I6" s="142">
        <v>6</v>
      </c>
      <c r="J6" s="142">
        <v>7</v>
      </c>
      <c r="K6" s="142">
        <v>8</v>
      </c>
      <c r="L6" s="142">
        <v>9</v>
      </c>
      <c r="M6" s="142">
        <v>10</v>
      </c>
      <c r="N6" s="142">
        <v>11</v>
      </c>
      <c r="O6" s="142">
        <v>12</v>
      </c>
      <c r="P6" s="144">
        <v>13</v>
      </c>
    </row>
    <row r="7" spans="1:16" s="146" customFormat="1" ht="38.25">
      <c r="A7" s="145"/>
      <c r="B7" s="145" t="s">
        <v>159</v>
      </c>
      <c r="C7" s="145"/>
      <c r="D7" s="145"/>
      <c r="E7" s="145" t="s">
        <v>160</v>
      </c>
      <c r="F7" s="145" t="s">
        <v>161</v>
      </c>
      <c r="G7" s="145" t="s">
        <v>162</v>
      </c>
      <c r="H7" s="145" t="s">
        <v>163</v>
      </c>
      <c r="I7" s="145" t="s">
        <v>164</v>
      </c>
      <c r="J7" s="145" t="s">
        <v>165</v>
      </c>
      <c r="K7" s="145" t="s">
        <v>166</v>
      </c>
      <c r="L7" s="145" t="s">
        <v>167</v>
      </c>
      <c r="M7" s="145" t="s">
        <v>168</v>
      </c>
      <c r="N7" s="145" t="s">
        <v>169</v>
      </c>
      <c r="O7" s="145" t="s">
        <v>170</v>
      </c>
      <c r="P7" s="145" t="s">
        <v>171</v>
      </c>
    </row>
    <row r="8" spans="1:16">
      <c r="A8" s="147">
        <v>1</v>
      </c>
      <c r="B8" s="148"/>
      <c r="C8" s="149"/>
      <c r="D8" s="149"/>
      <c r="E8" s="150"/>
      <c r="F8" s="150"/>
      <c r="G8" s="150"/>
      <c r="H8" s="151"/>
      <c r="I8" s="149">
        <f>G8*15.5</f>
        <v>0</v>
      </c>
      <c r="J8" s="150">
        <f>G8*3</f>
        <v>0</v>
      </c>
      <c r="K8" s="152"/>
      <c r="L8" s="150">
        <f>G8*K8</f>
        <v>0</v>
      </c>
      <c r="M8" s="153"/>
      <c r="N8" s="150">
        <f>(G8+I8+J8+L8+M8+L10)*120%</f>
        <v>0</v>
      </c>
      <c r="O8" s="154">
        <f>(G8+I8+J8+L8+M8+N8+L10)/12</f>
        <v>0</v>
      </c>
      <c r="P8" s="152">
        <f>O8*19.5</f>
        <v>0</v>
      </c>
    </row>
    <row r="9" spans="1:16">
      <c r="A9" s="147">
        <v>2</v>
      </c>
      <c r="B9" s="148"/>
      <c r="C9" s="149"/>
      <c r="D9" s="155"/>
      <c r="E9" s="156"/>
      <c r="F9" s="156"/>
      <c r="G9" s="156"/>
      <c r="H9" s="151"/>
      <c r="I9" s="149"/>
      <c r="J9" s="150"/>
      <c r="K9" s="157"/>
      <c r="L9" s="150"/>
      <c r="M9" s="156"/>
      <c r="N9" s="150"/>
      <c r="O9" s="154"/>
      <c r="P9" s="152"/>
    </row>
    <row r="10" spans="1:16">
      <c r="A10" s="147">
        <v>3</v>
      </c>
      <c r="B10" s="148"/>
      <c r="C10" s="149"/>
      <c r="D10" s="149"/>
      <c r="E10" s="150"/>
      <c r="F10" s="150"/>
      <c r="G10" s="150"/>
      <c r="H10" s="151"/>
      <c r="I10" s="149"/>
      <c r="J10" s="150"/>
      <c r="K10" s="152"/>
      <c r="L10" s="150"/>
      <c r="M10" s="150"/>
      <c r="N10" s="150"/>
      <c r="O10" s="150"/>
      <c r="P10" s="152"/>
    </row>
    <row r="11" spans="1:16">
      <c r="A11" s="147">
        <v>4</v>
      </c>
      <c r="B11" s="148"/>
      <c r="C11" s="149"/>
      <c r="D11" s="149"/>
      <c r="E11" s="150"/>
      <c r="F11" s="150"/>
      <c r="G11" s="150"/>
      <c r="H11" s="151"/>
      <c r="I11" s="149"/>
      <c r="J11" s="150"/>
      <c r="K11" s="152"/>
      <c r="L11" s="150"/>
      <c r="M11" s="150"/>
      <c r="N11" s="150"/>
      <c r="O11" s="150"/>
      <c r="P11" s="152"/>
    </row>
    <row r="12" spans="1:16">
      <c r="A12" s="147">
        <v>5</v>
      </c>
      <c r="B12" s="148"/>
      <c r="C12" s="149"/>
      <c r="D12" s="149"/>
      <c r="E12" s="150"/>
      <c r="F12" s="150"/>
      <c r="G12" s="150"/>
      <c r="H12" s="151"/>
      <c r="I12" s="149"/>
      <c r="J12" s="150"/>
      <c r="K12" s="152"/>
      <c r="L12" s="150"/>
      <c r="M12" s="150"/>
      <c r="N12" s="150"/>
      <c r="O12" s="150"/>
      <c r="P12" s="152"/>
    </row>
    <row r="13" spans="1:16">
      <c r="A13" s="147">
        <v>6</v>
      </c>
      <c r="B13" s="148"/>
      <c r="C13" s="149"/>
      <c r="D13" s="149"/>
      <c r="E13" s="150"/>
      <c r="F13" s="150"/>
      <c r="G13" s="150"/>
      <c r="H13" s="151"/>
      <c r="I13" s="149"/>
      <c r="J13" s="150"/>
      <c r="K13" s="152"/>
      <c r="L13" s="150"/>
      <c r="M13" s="150"/>
      <c r="N13" s="150"/>
      <c r="O13" s="150"/>
      <c r="P13" s="152"/>
    </row>
    <row r="14" spans="1:16">
      <c r="A14" s="147">
        <v>7</v>
      </c>
      <c r="B14" s="148"/>
      <c r="C14" s="149"/>
      <c r="D14" s="149"/>
      <c r="E14" s="150"/>
      <c r="F14" s="150"/>
      <c r="G14" s="150"/>
      <c r="H14" s="151"/>
      <c r="I14" s="149"/>
      <c r="J14" s="150"/>
      <c r="K14" s="152"/>
      <c r="L14" s="150"/>
      <c r="M14" s="150"/>
      <c r="N14" s="150"/>
      <c r="O14" s="150"/>
      <c r="P14" s="152"/>
    </row>
    <row r="15" spans="1:16">
      <c r="A15" s="147">
        <v>8</v>
      </c>
      <c r="B15" s="148"/>
      <c r="C15" s="149"/>
      <c r="D15" s="149"/>
      <c r="E15" s="150"/>
      <c r="F15" s="150"/>
      <c r="G15" s="150"/>
      <c r="H15" s="151"/>
      <c r="I15" s="149"/>
      <c r="J15" s="150"/>
      <c r="K15" s="152"/>
      <c r="L15" s="150"/>
      <c r="M15" s="150"/>
      <c r="N15" s="150"/>
      <c r="O15" s="150"/>
      <c r="P15" s="152"/>
    </row>
    <row r="16" spans="1:16">
      <c r="A16" s="147">
        <v>9</v>
      </c>
      <c r="B16" s="148"/>
      <c r="C16" s="149"/>
      <c r="D16" s="149"/>
      <c r="E16" s="150"/>
      <c r="F16" s="150"/>
      <c r="G16" s="150"/>
      <c r="H16" s="151"/>
      <c r="I16" s="149"/>
      <c r="J16" s="150"/>
      <c r="K16" s="152"/>
      <c r="L16" s="150"/>
      <c r="M16" s="150"/>
      <c r="N16" s="150"/>
      <c r="O16" s="150"/>
      <c r="P16" s="152"/>
    </row>
    <row r="17" spans="1:16">
      <c r="A17" s="147">
        <v>10</v>
      </c>
      <c r="B17" s="148"/>
      <c r="C17" s="149"/>
      <c r="D17" s="149"/>
      <c r="E17" s="150"/>
      <c r="F17" s="150"/>
      <c r="G17" s="150"/>
      <c r="H17" s="151"/>
      <c r="I17" s="149"/>
      <c r="J17" s="150"/>
      <c r="K17" s="152"/>
      <c r="L17" s="150"/>
      <c r="M17" s="150"/>
      <c r="N17" s="150"/>
      <c r="O17" s="150"/>
      <c r="P17" s="152"/>
    </row>
    <row r="18" spans="1:16">
      <c r="A18" s="147">
        <v>11</v>
      </c>
      <c r="B18" s="148"/>
      <c r="C18" s="149"/>
      <c r="D18" s="149"/>
      <c r="E18" s="150"/>
      <c r="F18" s="150"/>
      <c r="G18" s="150"/>
      <c r="H18" s="151"/>
      <c r="I18" s="149"/>
      <c r="J18" s="150"/>
      <c r="K18" s="152"/>
      <c r="L18" s="150"/>
      <c r="M18" s="150"/>
      <c r="N18" s="150"/>
      <c r="O18" s="150"/>
      <c r="P18" s="152"/>
    </row>
    <row r="19" spans="1:16">
      <c r="A19" s="147">
        <v>12</v>
      </c>
      <c r="B19" s="158"/>
      <c r="C19" s="149"/>
      <c r="D19" s="159"/>
      <c r="E19" s="150"/>
      <c r="F19" s="150"/>
      <c r="G19" s="150"/>
      <c r="H19" s="151"/>
      <c r="I19" s="149"/>
      <c r="J19" s="150"/>
      <c r="K19" s="152"/>
      <c r="L19" s="150"/>
      <c r="M19" s="150"/>
      <c r="N19" s="150"/>
      <c r="O19" s="150"/>
      <c r="P19" s="147"/>
    </row>
    <row r="20" spans="1:16">
      <c r="A20" s="147">
        <v>13</v>
      </c>
      <c r="B20" s="148"/>
      <c r="C20" s="149"/>
      <c r="D20" s="149"/>
      <c r="E20" s="150"/>
      <c r="F20" s="150"/>
      <c r="G20" s="150"/>
      <c r="H20" s="151"/>
      <c r="I20" s="150"/>
      <c r="J20" s="150"/>
      <c r="K20" s="152"/>
      <c r="L20" s="150"/>
      <c r="M20" s="150"/>
      <c r="N20" s="150"/>
      <c r="O20" s="150"/>
      <c r="P20" s="147"/>
    </row>
    <row r="21" spans="1:16">
      <c r="A21" s="147">
        <v>14</v>
      </c>
      <c r="B21" s="148"/>
      <c r="C21" s="149"/>
      <c r="D21" s="149"/>
      <c r="E21" s="150"/>
      <c r="F21" s="150"/>
      <c r="G21" s="150"/>
      <c r="H21" s="151"/>
      <c r="I21" s="150"/>
      <c r="J21" s="150"/>
      <c r="K21" s="152"/>
      <c r="L21" s="150"/>
      <c r="M21" s="150"/>
      <c r="N21" s="150"/>
      <c r="O21" s="150"/>
      <c r="P21" s="147"/>
    </row>
    <row r="22" spans="1:16">
      <c r="A22" s="147">
        <v>15</v>
      </c>
      <c r="B22" s="148"/>
      <c r="C22" s="149"/>
      <c r="D22" s="149"/>
      <c r="E22" s="150"/>
      <c r="F22" s="150"/>
      <c r="G22" s="150"/>
      <c r="H22" s="151"/>
      <c r="I22" s="150"/>
      <c r="J22" s="150"/>
      <c r="K22" s="152"/>
      <c r="L22" s="150"/>
      <c r="M22" s="150"/>
      <c r="N22" s="150"/>
      <c r="O22" s="150"/>
      <c r="P22" s="147"/>
    </row>
    <row r="23" spans="1:16">
      <c r="A23" s="147">
        <v>16</v>
      </c>
      <c r="B23" s="148"/>
      <c r="C23" s="149"/>
      <c r="D23" s="149"/>
      <c r="E23" s="150"/>
      <c r="F23" s="150"/>
      <c r="G23" s="150"/>
      <c r="H23" s="151"/>
      <c r="I23" s="150"/>
      <c r="J23" s="150"/>
      <c r="K23" s="152"/>
      <c r="L23" s="150"/>
      <c r="M23" s="150"/>
      <c r="N23" s="150"/>
      <c r="O23" s="150"/>
      <c r="P23" s="147"/>
    </row>
    <row r="24" spans="1:16">
      <c r="A24" s="147">
        <v>17</v>
      </c>
      <c r="B24" s="148"/>
      <c r="C24" s="149"/>
      <c r="D24" s="149"/>
      <c r="E24" s="150"/>
      <c r="F24" s="150"/>
      <c r="G24" s="150"/>
      <c r="H24" s="151"/>
      <c r="I24" s="150"/>
      <c r="J24" s="150"/>
      <c r="K24" s="152"/>
      <c r="L24" s="150"/>
      <c r="M24" s="150"/>
      <c r="N24" s="150"/>
      <c r="O24" s="150"/>
      <c r="P24" s="147"/>
    </row>
    <row r="25" spans="1:16">
      <c r="A25" s="147"/>
      <c r="B25" s="148"/>
      <c r="C25" s="149"/>
      <c r="D25" s="149"/>
      <c r="E25" s="150"/>
      <c r="F25" s="150"/>
      <c r="G25" s="150"/>
      <c r="H25" s="151"/>
      <c r="I25" s="150"/>
      <c r="J25" s="150"/>
      <c r="K25" s="152"/>
      <c r="L25" s="150"/>
      <c r="M25" s="150"/>
      <c r="N25" s="150"/>
      <c r="O25" s="150"/>
      <c r="P25" s="147"/>
    </row>
    <row r="26" spans="1:16">
      <c r="A26" s="147"/>
      <c r="B26" s="160" t="s">
        <v>172</v>
      </c>
      <c r="C26" s="149"/>
      <c r="D26" s="149"/>
      <c r="E26" s="150"/>
      <c r="F26" s="150"/>
      <c r="G26" s="150"/>
      <c r="H26" s="151"/>
      <c r="I26" s="150"/>
      <c r="J26" s="150"/>
      <c r="K26" s="152"/>
      <c r="L26" s="150"/>
      <c r="M26" s="150"/>
      <c r="N26" s="150"/>
      <c r="O26" s="150"/>
      <c r="P26" s="147"/>
    </row>
    <row r="29" spans="1:16" s="161" customFormat="1" ht="15">
      <c r="A29" s="7" t="s">
        <v>21</v>
      </c>
      <c r="B29" s="7"/>
      <c r="C29" s="8"/>
      <c r="D29" s="7"/>
      <c r="E29" s="7"/>
      <c r="F29" s="8"/>
      <c r="G29"/>
      <c r="I29" s="7" t="s">
        <v>22</v>
      </c>
      <c r="J29" s="8"/>
      <c r="K29"/>
    </row>
    <row r="30" spans="1:16" s="161" customFormat="1" ht="15">
      <c r="A30" s="7" t="s">
        <v>23</v>
      </c>
      <c r="B30" s="7"/>
      <c r="C30" s="8"/>
      <c r="D30" s="9"/>
      <c r="E30" s="10"/>
      <c r="F30" s="8"/>
      <c r="G30"/>
      <c r="I30" s="10" t="s">
        <v>24</v>
      </c>
      <c r="J30" s="8"/>
      <c r="K30"/>
    </row>
    <row r="31" spans="1:16" s="161" customFormat="1" ht="15">
      <c r="A31" s="10" t="s">
        <v>25</v>
      </c>
      <c r="B31" s="7"/>
      <c r="C31" s="8"/>
      <c r="D31" s="7"/>
      <c r="E31" s="7"/>
      <c r="F31" s="8"/>
      <c r="G31"/>
      <c r="I31" s="7"/>
      <c r="J31" s="8"/>
      <c r="K31"/>
    </row>
    <row r="32" spans="1:16" s="161" customFormat="1" ht="15">
      <c r="A32" s="7" t="s">
        <v>26</v>
      </c>
      <c r="B32" s="7"/>
      <c r="C32" s="8"/>
      <c r="D32" s="7"/>
      <c r="E32" s="7"/>
      <c r="F32" s="8"/>
      <c r="G32"/>
      <c r="I32" s="7" t="s">
        <v>27</v>
      </c>
      <c r="J32" s="8"/>
      <c r="K32"/>
    </row>
  </sheetData>
  <mergeCells count="5">
    <mergeCell ref="E6:F6"/>
    <mergeCell ref="A2:P2"/>
    <mergeCell ref="E5:F5"/>
    <mergeCell ref="H5:I5"/>
    <mergeCell ref="K5:L5"/>
  </mergeCells>
  <phoneticPr fontId="0" type="noConversion"/>
  <pageMargins left="0.25" right="0.17" top="0.25" bottom="0.23" header="0.31496062992125984" footer="0.31496062992125984"/>
  <pageSetup paperSize="9" scale="8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workbookViewId="0">
      <pane xSplit="2" ySplit="6" topLeftCell="C28" activePane="bottomRight" state="frozen"/>
      <selection pane="topRight" activeCell="C1" sqref="C1"/>
      <selection pane="bottomLeft" activeCell="A7" sqref="A7"/>
      <selection pane="bottomRight" activeCell="H9" sqref="H9"/>
    </sheetView>
  </sheetViews>
  <sheetFormatPr defaultColWidth="9.140625" defaultRowHeight="15"/>
  <cols>
    <col min="1" max="1" width="21.7109375" customWidth="1"/>
    <col min="2" max="2" width="30.7109375" customWidth="1"/>
    <col min="3" max="4" width="14.7109375" customWidth="1"/>
    <col min="5" max="5" width="14.28515625" customWidth="1"/>
    <col min="6" max="6" width="16" customWidth="1"/>
    <col min="7" max="7" width="15.42578125" customWidth="1"/>
    <col min="8" max="8" width="16.140625" customWidth="1"/>
    <col min="9" max="9" width="15.140625" customWidth="1"/>
    <col min="10" max="10" width="15.85546875" customWidth="1"/>
  </cols>
  <sheetData>
    <row r="1" spans="1:10">
      <c r="J1" s="85" t="s">
        <v>98</v>
      </c>
    </row>
    <row r="2" spans="1:10" ht="33.75" customHeight="1">
      <c r="A2" s="601" t="s">
        <v>204</v>
      </c>
      <c r="B2" s="601"/>
      <c r="C2" s="601"/>
      <c r="D2" s="601"/>
      <c r="E2" s="601"/>
      <c r="F2" s="601"/>
      <c r="G2" s="601"/>
      <c r="H2" s="601"/>
      <c r="I2" s="601"/>
      <c r="J2" s="601"/>
    </row>
    <row r="3" spans="1:10" s="54" customFormat="1" ht="34.5" customHeight="1">
      <c r="A3" s="110" t="s">
        <v>207</v>
      </c>
    </row>
    <row r="4" spans="1:10" ht="18" customHeight="1" thickBot="1">
      <c r="E4" s="12"/>
    </row>
    <row r="5" spans="1:10" ht="18.75" customHeight="1">
      <c r="A5" s="606" t="s">
        <v>33</v>
      </c>
      <c r="B5" s="607"/>
      <c r="C5" s="610" t="s">
        <v>347</v>
      </c>
      <c r="D5" s="602" t="s">
        <v>5</v>
      </c>
      <c r="E5" s="604" t="s">
        <v>348</v>
      </c>
      <c r="F5" s="604"/>
      <c r="G5" s="604" t="s">
        <v>180</v>
      </c>
      <c r="H5" s="604"/>
      <c r="I5" s="604" t="s">
        <v>337</v>
      </c>
      <c r="J5" s="605"/>
    </row>
    <row r="6" spans="1:10" ht="20.25" customHeight="1" thickBot="1">
      <c r="A6" s="608"/>
      <c r="B6" s="609"/>
      <c r="C6" s="611"/>
      <c r="D6" s="603"/>
      <c r="E6" s="171" t="s">
        <v>34</v>
      </c>
      <c r="F6" s="171" t="s">
        <v>41</v>
      </c>
      <c r="G6" s="171" t="s">
        <v>34</v>
      </c>
      <c r="H6" s="171" t="s">
        <v>195</v>
      </c>
      <c r="I6" s="171" t="s">
        <v>34</v>
      </c>
      <c r="J6" s="172" t="s">
        <v>349</v>
      </c>
    </row>
    <row r="7" spans="1:10" ht="22.5" customHeight="1">
      <c r="A7" s="592" t="s">
        <v>42</v>
      </c>
      <c r="B7" s="16" t="s">
        <v>35</v>
      </c>
      <c r="C7" s="107"/>
      <c r="D7" s="107"/>
      <c r="E7" s="102"/>
      <c r="F7" s="103"/>
      <c r="G7" s="102"/>
      <c r="H7" s="103"/>
      <c r="I7" s="102"/>
      <c r="J7" s="104"/>
    </row>
    <row r="8" spans="1:10" ht="30" customHeight="1">
      <c r="A8" s="593"/>
      <c r="B8" s="173" t="s">
        <v>36</v>
      </c>
      <c r="C8" s="14"/>
      <c r="D8" s="14"/>
      <c r="E8" s="13"/>
      <c r="F8" s="13"/>
      <c r="G8" s="13"/>
      <c r="H8" s="13"/>
      <c r="I8" s="13"/>
      <c r="J8" s="105"/>
    </row>
    <row r="9" spans="1:10" ht="22.5" customHeight="1">
      <c r="A9" s="593"/>
      <c r="B9" s="17" t="s">
        <v>37</v>
      </c>
      <c r="C9" s="15"/>
      <c r="D9" s="15"/>
      <c r="E9" s="174"/>
      <c r="F9" s="174"/>
      <c r="G9" s="174"/>
      <c r="H9" s="174"/>
      <c r="I9" s="174"/>
      <c r="J9" s="175"/>
    </row>
    <row r="10" spans="1:10" ht="16.5" customHeight="1">
      <c r="A10" s="593"/>
      <c r="B10" s="176">
        <v>211</v>
      </c>
      <c r="C10" s="14"/>
      <c r="D10" s="14"/>
      <c r="E10" s="13"/>
      <c r="F10" s="13"/>
      <c r="G10" s="13"/>
      <c r="H10" s="13"/>
      <c r="I10" s="13"/>
      <c r="J10" s="105"/>
    </row>
    <row r="11" spans="1:10" ht="21.75" customHeight="1">
      <c r="A11" s="593"/>
      <c r="B11" s="17" t="s">
        <v>37</v>
      </c>
      <c r="C11" s="15"/>
      <c r="D11" s="15"/>
      <c r="E11" s="174"/>
      <c r="F11" s="174"/>
      <c r="G11" s="174"/>
      <c r="H11" s="174"/>
      <c r="I11" s="174"/>
      <c r="J11" s="175"/>
    </row>
    <row r="12" spans="1:10" ht="17.25" customHeight="1">
      <c r="A12" s="593"/>
      <c r="B12" s="176">
        <v>213</v>
      </c>
      <c r="C12" s="14"/>
      <c r="D12" s="14"/>
      <c r="E12" s="13"/>
      <c r="F12" s="13"/>
      <c r="G12" s="13"/>
      <c r="H12" s="13"/>
      <c r="I12" s="13"/>
      <c r="J12" s="105"/>
    </row>
    <row r="13" spans="1:10" ht="23.25" customHeight="1">
      <c r="A13" s="593"/>
      <c r="B13" s="17" t="s">
        <v>37</v>
      </c>
      <c r="C13" s="15"/>
      <c r="D13" s="15"/>
      <c r="E13" s="174"/>
      <c r="F13" s="174"/>
      <c r="G13" s="174"/>
      <c r="H13" s="174"/>
      <c r="I13" s="174"/>
      <c r="J13" s="175"/>
    </row>
    <row r="14" spans="1:10" ht="18" customHeight="1">
      <c r="A14" s="594" t="s">
        <v>196</v>
      </c>
      <c r="B14" s="595"/>
      <c r="C14" s="18"/>
      <c r="D14" s="18"/>
      <c r="E14" s="177"/>
      <c r="F14" s="177"/>
      <c r="G14" s="177"/>
      <c r="H14" s="177"/>
      <c r="I14" s="177"/>
      <c r="J14" s="178"/>
    </row>
    <row r="15" spans="1:10" ht="51" customHeight="1">
      <c r="A15" s="596" t="s">
        <v>197</v>
      </c>
      <c r="B15" s="597"/>
      <c r="C15" s="18"/>
      <c r="D15" s="18"/>
      <c r="E15" s="177"/>
      <c r="F15" s="177"/>
      <c r="G15" s="177"/>
      <c r="H15" s="177"/>
      <c r="I15" s="177"/>
      <c r="J15" s="178"/>
    </row>
    <row r="16" spans="1:10" ht="16.5" customHeight="1">
      <c r="A16" s="179" t="s">
        <v>31</v>
      </c>
      <c r="B16" s="17"/>
      <c r="C16" s="14"/>
      <c r="D16" s="14"/>
      <c r="E16" s="13"/>
      <c r="F16" s="13"/>
      <c r="G16" s="13"/>
      <c r="H16" s="13"/>
      <c r="I16" s="13"/>
      <c r="J16" s="105"/>
    </row>
    <row r="17" spans="1:10" ht="23.25" customHeight="1">
      <c r="A17" s="593" t="s">
        <v>38</v>
      </c>
      <c r="B17" s="17" t="s">
        <v>35</v>
      </c>
      <c r="C17" s="180"/>
      <c r="D17" s="180"/>
      <c r="E17" s="181"/>
      <c r="F17" s="13"/>
      <c r="G17" s="181"/>
      <c r="H17" s="13"/>
      <c r="I17" s="181"/>
      <c r="J17" s="105"/>
    </row>
    <row r="18" spans="1:10" ht="30" customHeight="1">
      <c r="A18" s="593"/>
      <c r="B18" s="17" t="s">
        <v>36</v>
      </c>
      <c r="C18" s="14"/>
      <c r="D18" s="14"/>
      <c r="E18" s="13"/>
      <c r="F18" s="13"/>
      <c r="G18" s="13"/>
      <c r="H18" s="13"/>
      <c r="I18" s="13"/>
      <c r="J18" s="105"/>
    </row>
    <row r="19" spans="1:10" ht="20.25" customHeight="1">
      <c r="A19" s="593"/>
      <c r="B19" s="108">
        <v>211</v>
      </c>
      <c r="C19" s="14"/>
      <c r="D19" s="14"/>
      <c r="E19" s="13"/>
      <c r="F19" s="13"/>
      <c r="G19" s="13"/>
      <c r="H19" s="13"/>
      <c r="I19" s="13"/>
      <c r="J19" s="105"/>
    </row>
    <row r="20" spans="1:10" ht="18.75" customHeight="1">
      <c r="A20" s="593"/>
      <c r="B20" s="108">
        <v>213</v>
      </c>
      <c r="C20" s="14"/>
      <c r="D20" s="14"/>
      <c r="E20" s="13"/>
      <c r="F20" s="13"/>
      <c r="G20" s="13"/>
      <c r="H20" s="13"/>
      <c r="I20" s="13"/>
      <c r="J20" s="105"/>
    </row>
    <row r="21" spans="1:10" ht="19.5" customHeight="1">
      <c r="A21" s="594" t="s">
        <v>196</v>
      </c>
      <c r="B21" s="595"/>
      <c r="C21" s="18"/>
      <c r="D21" s="18"/>
      <c r="E21" s="177"/>
      <c r="F21" s="177"/>
      <c r="G21" s="177"/>
      <c r="H21" s="177"/>
      <c r="I21" s="177"/>
      <c r="J21" s="178"/>
    </row>
    <row r="22" spans="1:10" ht="51" customHeight="1">
      <c r="A22" s="596" t="s">
        <v>197</v>
      </c>
      <c r="B22" s="597"/>
      <c r="C22" s="18"/>
      <c r="D22" s="18"/>
      <c r="E22" s="177"/>
      <c r="F22" s="177"/>
      <c r="G22" s="177"/>
      <c r="H22" s="177"/>
      <c r="I22" s="177"/>
      <c r="J22" s="178"/>
    </row>
    <row r="23" spans="1:10" ht="22.5" customHeight="1">
      <c r="A23" s="598" t="s">
        <v>39</v>
      </c>
      <c r="B23" s="17" t="s">
        <v>35</v>
      </c>
      <c r="C23" s="180"/>
      <c r="D23" s="180"/>
      <c r="E23" s="181"/>
      <c r="F23" s="13"/>
      <c r="G23" s="181"/>
      <c r="H23" s="13"/>
      <c r="I23" s="181"/>
      <c r="J23" s="105"/>
    </row>
    <row r="24" spans="1:10" ht="28.5" customHeight="1">
      <c r="A24" s="598"/>
      <c r="B24" s="17" t="s">
        <v>99</v>
      </c>
      <c r="C24" s="14"/>
      <c r="D24" s="14"/>
      <c r="E24" s="13"/>
      <c r="F24" s="13"/>
      <c r="G24" s="13"/>
      <c r="H24" s="13"/>
      <c r="I24" s="13"/>
      <c r="J24" s="105"/>
    </row>
    <row r="25" spans="1:10" ht="18" customHeight="1">
      <c r="A25" s="598"/>
      <c r="B25" s="108" t="s">
        <v>100</v>
      </c>
      <c r="C25" s="14"/>
      <c r="D25" s="14"/>
      <c r="E25" s="13"/>
      <c r="F25" s="13"/>
      <c r="G25" s="13"/>
      <c r="H25" s="13"/>
      <c r="I25" s="13"/>
      <c r="J25" s="105"/>
    </row>
    <row r="26" spans="1:10" ht="18.75" customHeight="1">
      <c r="A26" s="598"/>
      <c r="B26" s="108" t="s">
        <v>101</v>
      </c>
      <c r="C26" s="14"/>
      <c r="D26" s="14"/>
      <c r="E26" s="13"/>
      <c r="F26" s="13"/>
      <c r="G26" s="13"/>
      <c r="H26" s="13"/>
      <c r="I26" s="13"/>
      <c r="J26" s="105"/>
    </row>
    <row r="27" spans="1:10" ht="19.5" customHeight="1">
      <c r="A27" s="594" t="s">
        <v>196</v>
      </c>
      <c r="B27" s="595"/>
      <c r="C27" s="18"/>
      <c r="D27" s="18"/>
      <c r="E27" s="177"/>
      <c r="F27" s="177"/>
      <c r="G27" s="177"/>
      <c r="H27" s="177"/>
      <c r="I27" s="177"/>
      <c r="J27" s="178"/>
    </row>
    <row r="28" spans="1:10" ht="51" customHeight="1">
      <c r="A28" s="596" t="s">
        <v>197</v>
      </c>
      <c r="B28" s="597"/>
      <c r="C28" s="18"/>
      <c r="D28" s="18"/>
      <c r="E28" s="177"/>
      <c r="F28" s="177"/>
      <c r="G28" s="177"/>
      <c r="H28" s="177"/>
      <c r="I28" s="177"/>
      <c r="J28" s="178"/>
    </row>
    <row r="29" spans="1:10" ht="21" customHeight="1">
      <c r="A29" s="598" t="s">
        <v>40</v>
      </c>
      <c r="B29" s="17" t="s">
        <v>35</v>
      </c>
      <c r="C29" s="180"/>
      <c r="D29" s="180"/>
      <c r="E29" s="181"/>
      <c r="F29" s="13"/>
      <c r="G29" s="181"/>
      <c r="H29" s="13"/>
      <c r="I29" s="181"/>
      <c r="J29" s="105"/>
    </row>
    <row r="30" spans="1:10" ht="29.25" customHeight="1">
      <c r="A30" s="598"/>
      <c r="B30" s="17" t="s">
        <v>99</v>
      </c>
      <c r="C30" s="14"/>
      <c r="D30" s="14"/>
      <c r="E30" s="13"/>
      <c r="F30" s="13"/>
      <c r="G30" s="13"/>
      <c r="H30" s="13"/>
      <c r="I30" s="13"/>
      <c r="J30" s="105"/>
    </row>
    <row r="31" spans="1:10" ht="20.25" customHeight="1">
      <c r="A31" s="598"/>
      <c r="B31" s="108" t="s">
        <v>100</v>
      </c>
      <c r="C31" s="14"/>
      <c r="D31" s="14"/>
      <c r="E31" s="13"/>
      <c r="F31" s="13"/>
      <c r="G31" s="13"/>
      <c r="H31" s="13"/>
      <c r="I31" s="13"/>
      <c r="J31" s="105"/>
    </row>
    <row r="32" spans="1:10" ht="18.75" customHeight="1">
      <c r="A32" s="598"/>
      <c r="B32" s="108" t="s">
        <v>101</v>
      </c>
      <c r="C32" s="14"/>
      <c r="D32" s="14"/>
      <c r="E32" s="13"/>
      <c r="F32" s="13"/>
      <c r="G32" s="13"/>
      <c r="H32" s="13"/>
      <c r="I32" s="13"/>
      <c r="J32" s="105"/>
    </row>
    <row r="33" spans="1:10" ht="18.75" customHeight="1">
      <c r="A33" s="594" t="s">
        <v>196</v>
      </c>
      <c r="B33" s="595"/>
      <c r="C33" s="18"/>
      <c r="D33" s="18"/>
      <c r="E33" s="177"/>
      <c r="F33" s="177"/>
      <c r="G33" s="177"/>
      <c r="H33" s="177"/>
      <c r="I33" s="177"/>
      <c r="J33" s="178"/>
    </row>
    <row r="34" spans="1:10" ht="51" customHeight="1" thickBot="1">
      <c r="A34" s="599" t="s">
        <v>197</v>
      </c>
      <c r="B34" s="600"/>
      <c r="C34" s="106"/>
      <c r="D34" s="106"/>
      <c r="E34" s="182"/>
      <c r="F34" s="182"/>
      <c r="G34" s="182"/>
      <c r="H34" s="182"/>
      <c r="I34" s="182"/>
      <c r="J34" s="183"/>
    </row>
    <row r="36" spans="1:10">
      <c r="A36" s="7" t="s">
        <v>21</v>
      </c>
      <c r="B36" s="7"/>
      <c r="C36" s="8"/>
      <c r="D36" s="8"/>
      <c r="E36" s="7"/>
      <c r="F36" s="7" t="s">
        <v>22</v>
      </c>
      <c r="G36" s="8"/>
      <c r="I36" s="8"/>
    </row>
    <row r="37" spans="1:10">
      <c r="A37" s="7" t="s">
        <v>23</v>
      </c>
      <c r="B37" s="7"/>
      <c r="C37" s="8"/>
      <c r="D37" s="8"/>
      <c r="E37" s="9"/>
      <c r="F37" s="10" t="s">
        <v>24</v>
      </c>
      <c r="G37" s="8"/>
      <c r="I37" s="8"/>
    </row>
    <row r="38" spans="1:10">
      <c r="A38" s="10" t="s">
        <v>25</v>
      </c>
      <c r="B38" s="7"/>
      <c r="C38" s="8"/>
      <c r="D38" s="8"/>
      <c r="E38" s="7"/>
      <c r="F38" s="7"/>
      <c r="G38" s="8"/>
      <c r="I38" s="8"/>
    </row>
    <row r="39" spans="1:10">
      <c r="A39" s="7" t="s">
        <v>26</v>
      </c>
      <c r="B39" s="7"/>
      <c r="C39" s="8"/>
      <c r="D39" s="8"/>
      <c r="E39" s="7"/>
      <c r="F39" s="7" t="s">
        <v>27</v>
      </c>
      <c r="G39" s="8"/>
      <c r="I39" s="8"/>
    </row>
  </sheetData>
  <mergeCells count="19">
    <mergeCell ref="A2:J2"/>
    <mergeCell ref="D5:D6"/>
    <mergeCell ref="E5:F5"/>
    <mergeCell ref="G5:H5"/>
    <mergeCell ref="I5:J5"/>
    <mergeCell ref="A5:B6"/>
    <mergeCell ref="C5:C6"/>
    <mergeCell ref="A33:B33"/>
    <mergeCell ref="A34:B34"/>
    <mergeCell ref="A22:B22"/>
    <mergeCell ref="A23:A26"/>
    <mergeCell ref="A28:B28"/>
    <mergeCell ref="A27:B27"/>
    <mergeCell ref="A7:A13"/>
    <mergeCell ref="A14:B14"/>
    <mergeCell ref="A21:B21"/>
    <mergeCell ref="A15:B15"/>
    <mergeCell ref="A17:A20"/>
    <mergeCell ref="A29:A3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5"/>
  <sheetViews>
    <sheetView tabSelected="1" workbookViewId="0">
      <pane xSplit="1" ySplit="7" topLeftCell="B23" activePane="bottomRight" state="frozen"/>
      <selection pane="topRight" activeCell="B1" sqref="B1"/>
      <selection pane="bottomLeft" activeCell="A8" sqref="A8"/>
      <selection pane="bottomRight" activeCell="A22" sqref="A22"/>
    </sheetView>
  </sheetViews>
  <sheetFormatPr defaultRowHeight="15"/>
  <cols>
    <col min="1" max="1" width="80.5703125" customWidth="1"/>
    <col min="2" max="2" width="19.7109375" customWidth="1"/>
    <col min="3" max="3" width="18.5703125" customWidth="1"/>
    <col min="4" max="4" width="17.42578125" customWidth="1"/>
    <col min="5" max="5" width="19.7109375" customWidth="1"/>
    <col min="6" max="6" width="29.85546875" customWidth="1"/>
  </cols>
  <sheetData>
    <row r="1" spans="1:34" ht="27">
      <c r="A1" s="111"/>
      <c r="B1" s="111"/>
      <c r="C1" s="111"/>
      <c r="D1" s="111"/>
      <c r="E1" s="111"/>
      <c r="F1" s="85" t="s">
        <v>330</v>
      </c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</row>
    <row r="2" spans="1:34" ht="65.25" customHeight="1">
      <c r="A2" s="613" t="s">
        <v>205</v>
      </c>
      <c r="B2" s="613"/>
      <c r="C2" s="613"/>
      <c r="D2" s="613"/>
      <c r="E2" s="613"/>
      <c r="F2" s="613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spans="1:34" s="54" customFormat="1" ht="34.5" customHeight="1">
      <c r="A3" s="110" t="s">
        <v>314</v>
      </c>
    </row>
    <row r="4" spans="1:34" ht="22.5" customHeight="1">
      <c r="A4" s="612" t="s">
        <v>112</v>
      </c>
      <c r="B4" s="612"/>
      <c r="C4" s="612"/>
      <c r="D4" s="612"/>
      <c r="E4" s="612"/>
      <c r="F4" s="612"/>
    </row>
    <row r="5" spans="1:34" ht="15" customHeight="1" thickBot="1">
      <c r="A5" s="114"/>
      <c r="B5" s="114"/>
      <c r="C5" s="114"/>
      <c r="D5" s="114"/>
      <c r="E5" s="114"/>
      <c r="F5" s="115" t="s">
        <v>103</v>
      </c>
    </row>
    <row r="6" spans="1:34" ht="35.25" customHeight="1">
      <c r="A6" s="614"/>
      <c r="B6" s="616" t="s">
        <v>104</v>
      </c>
      <c r="C6" s="618" t="s">
        <v>105</v>
      </c>
      <c r="D6" s="619"/>
      <c r="E6" s="619"/>
      <c r="F6" s="620" t="s">
        <v>106</v>
      </c>
    </row>
    <row r="7" spans="1:34" ht="65.25" customHeight="1">
      <c r="A7" s="615"/>
      <c r="B7" s="617"/>
      <c r="C7" s="117"/>
      <c r="D7" s="117"/>
      <c r="E7" s="117"/>
      <c r="F7" s="621"/>
    </row>
    <row r="8" spans="1:34" ht="20.25" customHeight="1">
      <c r="A8" s="118" t="s">
        <v>5</v>
      </c>
      <c r="B8" s="119"/>
      <c r="C8" s="119"/>
      <c r="D8" s="119"/>
      <c r="E8" s="119"/>
      <c r="F8" s="120"/>
    </row>
    <row r="9" spans="1:34" ht="20.25" customHeight="1">
      <c r="A9" s="121" t="s">
        <v>107</v>
      </c>
      <c r="B9" s="122"/>
      <c r="C9" s="123"/>
      <c r="D9" s="123"/>
      <c r="E9" s="123"/>
      <c r="F9" s="124"/>
    </row>
    <row r="10" spans="1:34" ht="21" customHeight="1">
      <c r="A10" s="125" t="s">
        <v>108</v>
      </c>
      <c r="B10" s="122"/>
      <c r="C10" s="123"/>
      <c r="D10" s="123"/>
      <c r="E10" s="123"/>
      <c r="F10" s="124"/>
    </row>
    <row r="11" spans="1:34" ht="27.75" customHeight="1">
      <c r="A11" s="121" t="s">
        <v>319</v>
      </c>
      <c r="B11" s="122"/>
      <c r="C11" s="123"/>
      <c r="D11" s="123"/>
      <c r="E11" s="123"/>
      <c r="F11" s="124"/>
    </row>
    <row r="12" spans="1:34" ht="19.5" customHeight="1">
      <c r="A12" s="121" t="s">
        <v>315</v>
      </c>
      <c r="B12" s="122"/>
      <c r="C12" s="123"/>
      <c r="D12" s="123"/>
      <c r="E12" s="123"/>
      <c r="F12" s="124"/>
    </row>
    <row r="13" spans="1:34" ht="27.75" customHeight="1">
      <c r="A13" s="121" t="s">
        <v>331</v>
      </c>
      <c r="B13" s="122"/>
      <c r="C13" s="123"/>
      <c r="D13" s="126"/>
      <c r="E13" s="123"/>
      <c r="F13" s="127"/>
    </row>
    <row r="14" spans="1:34" ht="18" customHeight="1">
      <c r="A14" s="121" t="s">
        <v>316</v>
      </c>
      <c r="B14" s="122"/>
      <c r="C14" s="123"/>
      <c r="D14" s="123"/>
      <c r="E14" s="123"/>
      <c r="F14" s="124"/>
    </row>
    <row r="15" spans="1:34" ht="19.5" customHeight="1">
      <c r="A15" s="121" t="s">
        <v>332</v>
      </c>
      <c r="B15" s="122"/>
      <c r="C15" s="123"/>
      <c r="D15" s="123"/>
      <c r="E15" s="123"/>
      <c r="F15" s="127"/>
    </row>
    <row r="16" spans="1:34" ht="20.25" customHeight="1">
      <c r="A16" s="118" t="s">
        <v>6</v>
      </c>
      <c r="B16" s="128"/>
      <c r="C16" s="128"/>
      <c r="D16" s="128"/>
      <c r="E16" s="128"/>
      <c r="F16" s="120"/>
    </row>
    <row r="17" spans="1:34" ht="21" customHeight="1">
      <c r="A17" s="121" t="s">
        <v>107</v>
      </c>
      <c r="B17" s="122"/>
      <c r="C17" s="123"/>
      <c r="D17" s="123"/>
      <c r="E17" s="123"/>
      <c r="F17" s="124"/>
    </row>
    <row r="18" spans="1:34" ht="19.5" customHeight="1">
      <c r="A18" s="125" t="s">
        <v>108</v>
      </c>
      <c r="B18" s="122"/>
      <c r="C18" s="123"/>
      <c r="D18" s="123"/>
      <c r="E18" s="123"/>
      <c r="F18" s="124"/>
    </row>
    <row r="19" spans="1:34" ht="33.75" customHeight="1">
      <c r="A19" s="121" t="s">
        <v>319</v>
      </c>
      <c r="B19" s="122"/>
      <c r="C19" s="123"/>
      <c r="D19" s="126"/>
      <c r="E19" s="126"/>
      <c r="F19" s="124"/>
    </row>
    <row r="20" spans="1:34" ht="23.25" customHeight="1">
      <c r="A20" s="121" t="s">
        <v>315</v>
      </c>
      <c r="B20" s="122"/>
      <c r="C20" s="123"/>
      <c r="D20" s="126"/>
      <c r="E20" s="126"/>
      <c r="F20" s="124"/>
    </row>
    <row r="21" spans="1:34" ht="21" customHeight="1">
      <c r="A21" s="121" t="s">
        <v>110</v>
      </c>
      <c r="B21" s="122"/>
      <c r="C21" s="123"/>
      <c r="D21" s="126"/>
      <c r="E21" s="123"/>
      <c r="F21" s="127"/>
    </row>
    <row r="22" spans="1:34" ht="30.75" customHeight="1">
      <c r="A22" s="121" t="s">
        <v>200</v>
      </c>
      <c r="B22" s="122"/>
      <c r="C22" s="123"/>
      <c r="D22" s="123"/>
      <c r="E22" s="123"/>
      <c r="F22" s="124"/>
    </row>
    <row r="23" spans="1:34" ht="19.5" customHeight="1">
      <c r="A23" s="121" t="s">
        <v>109</v>
      </c>
      <c r="B23" s="122"/>
      <c r="C23" s="123"/>
      <c r="D23" s="126"/>
      <c r="E23" s="123"/>
      <c r="F23" s="127"/>
    </row>
    <row r="24" spans="1:34" ht="21.75" customHeight="1">
      <c r="A24" s="118" t="s">
        <v>180</v>
      </c>
      <c r="B24" s="129"/>
      <c r="C24" s="129"/>
      <c r="D24" s="129"/>
      <c r="E24" s="129"/>
      <c r="F24" s="134"/>
    </row>
    <row r="25" spans="1:34" ht="21" customHeight="1">
      <c r="A25" s="121" t="s">
        <v>107</v>
      </c>
      <c r="B25" s="122"/>
      <c r="C25" s="123"/>
      <c r="D25" s="123"/>
      <c r="E25" s="123"/>
      <c r="F25" s="120"/>
    </row>
    <row r="26" spans="1:34" ht="22.5" customHeight="1">
      <c r="A26" s="125" t="s">
        <v>111</v>
      </c>
      <c r="B26" s="122"/>
      <c r="C26" s="123"/>
      <c r="D26" s="123"/>
      <c r="E26" s="123"/>
      <c r="F26" s="124"/>
    </row>
    <row r="27" spans="1:34" ht="22.5" customHeight="1">
      <c r="A27" s="121" t="s">
        <v>317</v>
      </c>
      <c r="B27" s="122"/>
      <c r="C27" s="123"/>
      <c r="D27" s="123"/>
      <c r="E27" s="123"/>
      <c r="F27" s="124"/>
    </row>
    <row r="28" spans="1:34" ht="31.5" customHeight="1">
      <c r="A28" s="121" t="s">
        <v>333</v>
      </c>
      <c r="B28" s="122"/>
      <c r="C28" s="123"/>
      <c r="D28" s="123"/>
      <c r="E28" s="123"/>
      <c r="F28" s="124"/>
    </row>
    <row r="29" spans="1:34" ht="18.75" customHeight="1" thickBot="1">
      <c r="A29" s="130" t="s">
        <v>334</v>
      </c>
      <c r="B29" s="135"/>
      <c r="C29" s="131"/>
      <c r="D29" s="132"/>
      <c r="E29" s="131"/>
      <c r="F29" s="133"/>
    </row>
    <row r="30" spans="1:34" ht="30">
      <c r="A30" s="164" t="s">
        <v>318</v>
      </c>
    </row>
    <row r="31" spans="1:34">
      <c r="A31" s="162"/>
    </row>
    <row r="32" spans="1:34">
      <c r="A32" s="7" t="s">
        <v>21</v>
      </c>
      <c r="B32" s="7" t="s">
        <v>22</v>
      </c>
      <c r="C32" s="8"/>
      <c r="E32" s="116"/>
      <c r="F32" s="116"/>
      <c r="G32" s="116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</row>
    <row r="33" spans="1:34">
      <c r="A33" s="7" t="s">
        <v>23</v>
      </c>
      <c r="B33" s="10" t="s">
        <v>24</v>
      </c>
      <c r="C33" s="8"/>
      <c r="E33" s="116"/>
      <c r="F33" s="116"/>
      <c r="G33" s="116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</row>
    <row r="34" spans="1:34">
      <c r="A34" s="10" t="s">
        <v>25</v>
      </c>
      <c r="B34" s="7"/>
      <c r="C34" s="8"/>
      <c r="E34" s="116"/>
      <c r="F34" s="116"/>
      <c r="G34" s="116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</row>
    <row r="35" spans="1:34">
      <c r="A35" s="7" t="s">
        <v>26</v>
      </c>
      <c r="B35" s="7" t="s">
        <v>27</v>
      </c>
      <c r="C35" s="8"/>
      <c r="E35" s="113"/>
      <c r="F35" s="113"/>
    </row>
  </sheetData>
  <mergeCells count="6">
    <mergeCell ref="A4:F4"/>
    <mergeCell ref="A2:F2"/>
    <mergeCell ref="A6:A7"/>
    <mergeCell ref="B6:B7"/>
    <mergeCell ref="C6:E6"/>
    <mergeCell ref="F6:F7"/>
  </mergeCells>
  <phoneticPr fontId="0" type="noConversion"/>
  <pageMargins left="0.70866141732283472" right="0.17" top="0.17" bottom="0.17" header="0.17" footer="0.17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workbookViewId="0">
      <selection activeCell="D10" sqref="D10"/>
    </sheetView>
  </sheetViews>
  <sheetFormatPr defaultColWidth="7.85546875" defaultRowHeight="15"/>
  <cols>
    <col min="1" max="1" width="7.85546875" style="54" customWidth="1"/>
    <col min="2" max="2" width="44" style="54" customWidth="1"/>
    <col min="3" max="3" width="70" style="54" customWidth="1"/>
    <col min="4" max="6" width="19.140625" style="54" customWidth="1"/>
    <col min="7" max="7" width="26.140625" style="54" customWidth="1"/>
    <col min="8" max="255" width="9.140625" style="54" customWidth="1"/>
    <col min="256" max="16384" width="7.85546875" style="54"/>
  </cols>
  <sheetData>
    <row r="1" spans="1:15">
      <c r="G1" s="55" t="s">
        <v>56</v>
      </c>
    </row>
    <row r="2" spans="1:15" ht="63.75" customHeight="1">
      <c r="A2" s="420" t="s">
        <v>201</v>
      </c>
      <c r="B2" s="420"/>
      <c r="C2" s="420"/>
      <c r="D2" s="420"/>
      <c r="E2" s="420"/>
      <c r="F2" s="420"/>
      <c r="G2" s="420"/>
      <c r="H2" s="56"/>
      <c r="I2" s="56"/>
      <c r="J2" s="56"/>
      <c r="K2" s="56"/>
      <c r="L2" s="56"/>
      <c r="M2" s="56"/>
      <c r="N2" s="56"/>
      <c r="O2" s="56"/>
    </row>
    <row r="3" spans="1:15">
      <c r="A3" s="54" t="s">
        <v>207</v>
      </c>
    </row>
    <row r="4" spans="1:15" ht="15.75" thickBot="1"/>
    <row r="5" spans="1:15" ht="33.75" customHeight="1" thickBot="1">
      <c r="A5" s="414" t="s">
        <v>57</v>
      </c>
      <c r="B5" s="415"/>
      <c r="C5" s="418" t="s">
        <v>187</v>
      </c>
      <c r="D5" s="421" t="s">
        <v>188</v>
      </c>
      <c r="E5" s="422"/>
      <c r="F5" s="422"/>
      <c r="G5" s="418" t="s">
        <v>58</v>
      </c>
    </row>
    <row r="6" spans="1:15" ht="49.5" customHeight="1" thickBot="1">
      <c r="A6" s="416"/>
      <c r="B6" s="417"/>
      <c r="C6" s="419"/>
      <c r="D6" s="57" t="s">
        <v>6</v>
      </c>
      <c r="E6" s="57" t="s">
        <v>180</v>
      </c>
      <c r="F6" s="57" t="s">
        <v>337</v>
      </c>
      <c r="G6" s="419"/>
    </row>
    <row r="7" spans="1:15" ht="15.75" thickBot="1">
      <c r="A7" s="412">
        <v>1</v>
      </c>
      <c r="B7" s="413"/>
      <c r="C7" s="163">
        <v>2</v>
      </c>
      <c r="D7" s="163">
        <v>3</v>
      </c>
      <c r="E7" s="163">
        <v>4</v>
      </c>
      <c r="F7" s="163">
        <v>5</v>
      </c>
      <c r="G7" s="58">
        <v>6</v>
      </c>
    </row>
    <row r="8" spans="1:15" ht="60">
      <c r="A8" s="165" t="s">
        <v>59</v>
      </c>
      <c r="B8" s="59"/>
      <c r="C8" s="166" t="s">
        <v>208</v>
      </c>
      <c r="D8" s="62"/>
      <c r="E8" s="61"/>
      <c r="F8" s="62"/>
      <c r="G8" s="60"/>
    </row>
    <row r="9" spans="1:15" ht="90">
      <c r="A9" s="167" t="s">
        <v>60</v>
      </c>
      <c r="B9" s="63"/>
      <c r="C9" s="168" t="s">
        <v>209</v>
      </c>
      <c r="D9" s="66"/>
      <c r="E9" s="65"/>
      <c r="F9" s="66"/>
      <c r="G9" s="64"/>
    </row>
    <row r="10" spans="1:15" ht="75">
      <c r="A10" s="167" t="s">
        <v>61</v>
      </c>
      <c r="B10" s="63"/>
      <c r="C10" s="168" t="s">
        <v>210</v>
      </c>
      <c r="D10" s="66"/>
      <c r="E10" s="65"/>
      <c r="F10" s="66"/>
      <c r="G10" s="64"/>
    </row>
    <row r="11" spans="1:15" ht="30">
      <c r="A11" s="167" t="s">
        <v>62</v>
      </c>
      <c r="B11" s="63"/>
      <c r="C11" s="168" t="s">
        <v>189</v>
      </c>
      <c r="D11" s="66"/>
      <c r="E11" s="65"/>
      <c r="F11" s="66"/>
      <c r="G11" s="64"/>
    </row>
    <row r="12" spans="1:15" ht="30">
      <c r="A12" s="167" t="s">
        <v>63</v>
      </c>
      <c r="B12" s="63"/>
      <c r="C12" s="168" t="s">
        <v>190</v>
      </c>
      <c r="D12" s="66"/>
      <c r="E12" s="65"/>
      <c r="F12" s="66"/>
      <c r="G12" s="64"/>
    </row>
    <row r="13" spans="1:15" ht="90">
      <c r="A13" s="167" t="s">
        <v>191</v>
      </c>
      <c r="B13" s="63"/>
      <c r="C13" s="168" t="s">
        <v>192</v>
      </c>
      <c r="D13" s="66"/>
      <c r="E13" s="65"/>
      <c r="F13" s="66"/>
      <c r="G13" s="64"/>
    </row>
    <row r="14" spans="1:15">
      <c r="A14" s="167" t="s">
        <v>193</v>
      </c>
      <c r="B14" s="63"/>
      <c r="C14" s="168" t="s">
        <v>211</v>
      </c>
      <c r="D14" s="66"/>
      <c r="E14" s="65"/>
      <c r="F14" s="66"/>
      <c r="G14" s="64"/>
    </row>
    <row r="15" spans="1:15">
      <c r="A15" s="167" t="s">
        <v>194</v>
      </c>
      <c r="B15" s="63"/>
      <c r="C15" s="168"/>
      <c r="D15" s="66"/>
      <c r="E15" s="65"/>
      <c r="F15" s="66"/>
      <c r="G15" s="64"/>
    </row>
    <row r="16" spans="1:15">
      <c r="A16" s="167"/>
      <c r="B16" s="63"/>
      <c r="C16" s="168"/>
      <c r="D16" s="66"/>
      <c r="E16" s="65"/>
      <c r="F16" s="66"/>
      <c r="G16" s="64"/>
    </row>
    <row r="17" spans="1:13">
      <c r="A17" s="167"/>
      <c r="B17" s="63"/>
      <c r="C17" s="168"/>
      <c r="D17" s="66"/>
      <c r="E17" s="65"/>
      <c r="F17" s="66"/>
      <c r="G17" s="64"/>
    </row>
    <row r="18" spans="1:13">
      <c r="A18" s="167"/>
      <c r="B18" s="63"/>
      <c r="C18" s="168"/>
      <c r="D18" s="66"/>
      <c r="E18" s="65"/>
      <c r="F18" s="66"/>
      <c r="G18" s="64"/>
    </row>
    <row r="19" spans="1:13" ht="15.75" thickBot="1">
      <c r="A19" s="169"/>
      <c r="B19" s="67"/>
      <c r="C19" s="170"/>
      <c r="D19" s="70"/>
      <c r="E19" s="69"/>
      <c r="F19" s="70"/>
      <c r="G19" s="68"/>
    </row>
    <row r="20" spans="1:13" ht="31.5" customHeight="1" thickBot="1">
      <c r="A20" s="71" t="s">
        <v>64</v>
      </c>
      <c r="B20" s="71"/>
      <c r="C20" s="72" t="s">
        <v>32</v>
      </c>
      <c r="D20" s="73"/>
      <c r="E20" s="74"/>
      <c r="F20" s="73"/>
      <c r="G20" s="72" t="s">
        <v>32</v>
      </c>
    </row>
    <row r="21" spans="1:13">
      <c r="A21" s="54" t="s">
        <v>65</v>
      </c>
    </row>
    <row r="24" spans="1:13" ht="16.5">
      <c r="A24" s="7" t="s">
        <v>21</v>
      </c>
      <c r="B24" s="7"/>
      <c r="C24" s="52"/>
      <c r="D24" s="7"/>
      <c r="E24" s="7"/>
      <c r="F24"/>
      <c r="G24" s="7"/>
      <c r="H24" s="75"/>
    </row>
    <row r="25" spans="1:13" ht="16.5">
      <c r="A25" s="7" t="s">
        <v>23</v>
      </c>
      <c r="B25" s="7"/>
      <c r="C25" s="52"/>
      <c r="D25" s="9"/>
      <c r="E25" s="9"/>
      <c r="F25"/>
      <c r="G25" s="9"/>
      <c r="H25" s="76"/>
    </row>
    <row r="26" spans="1:13" ht="16.5">
      <c r="A26" s="10" t="s">
        <v>25</v>
      </c>
      <c r="B26" s="7"/>
      <c r="C26" s="52"/>
      <c r="D26" s="7"/>
      <c r="E26" s="7"/>
      <c r="F26"/>
      <c r="G26" s="7"/>
      <c r="H26" s="75"/>
    </row>
    <row r="27" spans="1:13" ht="16.5">
      <c r="A27" s="7" t="s">
        <v>26</v>
      </c>
      <c r="B27" s="7"/>
      <c r="C27" s="52"/>
      <c r="D27" s="7"/>
      <c r="E27" s="7"/>
      <c r="F27"/>
      <c r="G27" s="7"/>
      <c r="H27" s="75"/>
    </row>
    <row r="28" spans="1:13" ht="16.5">
      <c r="A28" s="53"/>
      <c r="B28" s="52"/>
      <c r="C28" s="52"/>
      <c r="D28" s="52"/>
      <c r="E28" s="52"/>
      <c r="F28" s="52"/>
      <c r="G28" s="75"/>
      <c r="H28" s="75"/>
      <c r="I28" s="52"/>
      <c r="J28"/>
      <c r="K28"/>
      <c r="L28"/>
      <c r="M28" s="52"/>
    </row>
  </sheetData>
  <mergeCells count="6">
    <mergeCell ref="A7:B7"/>
    <mergeCell ref="A5:B6"/>
    <mergeCell ref="C5:C6"/>
    <mergeCell ref="A2:G2"/>
    <mergeCell ref="D5:F5"/>
    <mergeCell ref="G5:G6"/>
  </mergeCells>
  <phoneticPr fontId="0" type="noConversion"/>
  <pageMargins left="0.17" right="0.17" top="0.32" bottom="0.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3"/>
  <sheetViews>
    <sheetView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N9" sqref="N9:N11"/>
    </sheetView>
  </sheetViews>
  <sheetFormatPr defaultRowHeight="12.75"/>
  <cols>
    <col min="1" max="1" width="23.7109375" style="7" customWidth="1"/>
    <col min="2" max="2" width="9.140625" style="7"/>
    <col min="3" max="3" width="10" style="7" customWidth="1"/>
    <col min="4" max="4" width="11" style="7" customWidth="1"/>
    <col min="5" max="5" width="9.85546875" style="7" customWidth="1"/>
    <col min="6" max="6" width="10.7109375" style="7" customWidth="1"/>
    <col min="7" max="7" width="10.42578125" style="7" customWidth="1"/>
    <col min="8" max="8" width="8.42578125" style="7" customWidth="1"/>
    <col min="9" max="9" width="11.28515625" style="7" customWidth="1"/>
    <col min="10" max="10" width="10.7109375" style="7" customWidth="1"/>
    <col min="11" max="11" width="10.140625" style="7" customWidth="1"/>
    <col min="12" max="12" width="11" style="7" customWidth="1"/>
    <col min="13" max="13" width="8.42578125" style="7" customWidth="1"/>
    <col min="14" max="14" width="10.42578125" style="7" customWidth="1"/>
    <col min="15" max="15" width="10.28515625" style="7" customWidth="1"/>
    <col min="16" max="16" width="11.140625" style="7" customWidth="1"/>
    <col min="17" max="17" width="10.28515625" style="7" customWidth="1"/>
    <col min="18" max="18" width="9.140625" style="7"/>
    <col min="19" max="19" width="10.5703125" style="7" customWidth="1"/>
    <col min="20" max="20" width="9" style="7" customWidth="1"/>
    <col min="21" max="21" width="9.140625" style="7"/>
    <col min="22" max="22" width="10.140625" style="7" customWidth="1"/>
    <col min="23" max="23" width="9.140625" style="7"/>
    <col min="24" max="24" width="11" style="7" customWidth="1"/>
    <col min="25" max="25" width="10.28515625" style="7" customWidth="1"/>
    <col min="26" max="26" width="10" style="7" customWidth="1"/>
    <col min="27" max="27" width="11.28515625" style="7" customWidth="1"/>
    <col min="28" max="16384" width="9.140625" style="7"/>
  </cols>
  <sheetData>
    <row r="1" spans="1:27" ht="15">
      <c r="AA1" s="77" t="s">
        <v>324</v>
      </c>
    </row>
    <row r="2" spans="1:27" ht="61.5" customHeight="1">
      <c r="A2" s="445" t="s">
        <v>320</v>
      </c>
      <c r="B2" s="445"/>
      <c r="C2" s="445"/>
      <c r="D2" s="445"/>
      <c r="E2" s="445"/>
      <c r="F2" s="445"/>
      <c r="G2" s="445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6"/>
      <c r="T2" s="446"/>
      <c r="U2" s="446"/>
      <c r="V2" s="446"/>
      <c r="W2" s="446"/>
      <c r="X2" s="446"/>
      <c r="Y2" s="446"/>
    </row>
    <row r="3" spans="1:27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27" s="54" customFormat="1" ht="15">
      <c r="A4" s="54" t="s">
        <v>207</v>
      </c>
    </row>
    <row r="5" spans="1:27" ht="15.75">
      <c r="A5" s="447" t="s">
        <v>67</v>
      </c>
      <c r="B5" s="447"/>
      <c r="C5" s="447"/>
      <c r="D5" s="447"/>
      <c r="E5" s="447"/>
      <c r="F5" s="447"/>
      <c r="G5" s="447"/>
      <c r="H5" s="448"/>
      <c r="I5" s="448"/>
      <c r="J5" s="449"/>
      <c r="K5" s="449"/>
      <c r="L5" s="449"/>
    </row>
    <row r="6" spans="1:27" ht="13.5" thickBot="1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</row>
    <row r="7" spans="1:27" s="80" customFormat="1" ht="19.5" thickBot="1">
      <c r="A7" s="450"/>
      <c r="B7" s="453" t="s">
        <v>338</v>
      </c>
      <c r="C7" s="454"/>
      <c r="D7" s="454"/>
      <c r="E7" s="454"/>
      <c r="F7" s="454"/>
      <c r="G7" s="455"/>
      <c r="H7" s="431" t="s">
        <v>339</v>
      </c>
      <c r="I7" s="459"/>
      <c r="J7" s="459"/>
      <c r="K7" s="459"/>
      <c r="L7" s="460"/>
      <c r="M7" s="425" t="s">
        <v>340</v>
      </c>
      <c r="N7" s="426"/>
      <c r="O7" s="426"/>
      <c r="P7" s="426"/>
      <c r="Q7" s="427"/>
      <c r="R7" s="431" t="s">
        <v>68</v>
      </c>
      <c r="S7" s="432"/>
      <c r="T7" s="432"/>
      <c r="U7" s="432"/>
      <c r="V7" s="432"/>
      <c r="W7" s="433"/>
      <c r="X7" s="433"/>
      <c r="Y7" s="433"/>
      <c r="Z7" s="433"/>
      <c r="AA7" s="434"/>
    </row>
    <row r="8" spans="1:27" s="81" customFormat="1" ht="19.5" thickBot="1">
      <c r="A8" s="451"/>
      <c r="B8" s="456"/>
      <c r="C8" s="457"/>
      <c r="D8" s="457"/>
      <c r="E8" s="457"/>
      <c r="F8" s="457"/>
      <c r="G8" s="458"/>
      <c r="H8" s="461"/>
      <c r="I8" s="462"/>
      <c r="J8" s="462"/>
      <c r="K8" s="462"/>
      <c r="L8" s="463"/>
      <c r="M8" s="428"/>
      <c r="N8" s="429"/>
      <c r="O8" s="429"/>
      <c r="P8" s="429"/>
      <c r="Q8" s="430"/>
      <c r="R8" s="435" t="s">
        <v>181</v>
      </c>
      <c r="S8" s="436"/>
      <c r="T8" s="436"/>
      <c r="U8" s="437"/>
      <c r="V8" s="438"/>
      <c r="W8" s="439" t="s">
        <v>341</v>
      </c>
      <c r="X8" s="440"/>
      <c r="Y8" s="440"/>
      <c r="Z8" s="441"/>
      <c r="AA8" s="442"/>
    </row>
    <row r="9" spans="1:27" s="81" customFormat="1" ht="15.75">
      <c r="A9" s="451"/>
      <c r="B9" s="423" t="s">
        <v>69</v>
      </c>
      <c r="C9" s="472" t="s">
        <v>70</v>
      </c>
      <c r="D9" s="468" t="s">
        <v>31</v>
      </c>
      <c r="E9" s="473"/>
      <c r="F9" s="469"/>
      <c r="G9" s="470" t="s">
        <v>71</v>
      </c>
      <c r="H9" s="464" t="s">
        <v>69</v>
      </c>
      <c r="I9" s="472" t="s">
        <v>70</v>
      </c>
      <c r="J9" s="468" t="s">
        <v>31</v>
      </c>
      <c r="K9" s="469"/>
      <c r="L9" s="466" t="s">
        <v>71</v>
      </c>
      <c r="M9" s="423" t="s">
        <v>69</v>
      </c>
      <c r="N9" s="472" t="s">
        <v>70</v>
      </c>
      <c r="O9" s="468" t="s">
        <v>31</v>
      </c>
      <c r="P9" s="469"/>
      <c r="Q9" s="470" t="s">
        <v>71</v>
      </c>
      <c r="R9" s="464" t="s">
        <v>69</v>
      </c>
      <c r="S9" s="472" t="s">
        <v>70</v>
      </c>
      <c r="T9" s="468" t="s">
        <v>31</v>
      </c>
      <c r="U9" s="469"/>
      <c r="V9" s="466" t="s">
        <v>71</v>
      </c>
      <c r="W9" s="423" t="s">
        <v>69</v>
      </c>
      <c r="X9" s="472" t="s">
        <v>70</v>
      </c>
      <c r="Y9" s="468" t="s">
        <v>31</v>
      </c>
      <c r="Z9" s="469"/>
      <c r="AA9" s="470" t="s">
        <v>71</v>
      </c>
    </row>
    <row r="10" spans="1:27" s="81" customFormat="1" ht="15.75" customHeight="1">
      <c r="A10" s="451"/>
      <c r="B10" s="423"/>
      <c r="C10" s="472"/>
      <c r="D10" s="443" t="s">
        <v>72</v>
      </c>
      <c r="E10" s="443" t="s">
        <v>73</v>
      </c>
      <c r="F10" s="443" t="s">
        <v>74</v>
      </c>
      <c r="G10" s="470"/>
      <c r="H10" s="464"/>
      <c r="I10" s="472"/>
      <c r="J10" s="443" t="s">
        <v>212</v>
      </c>
      <c r="K10" s="443" t="s">
        <v>74</v>
      </c>
      <c r="L10" s="466"/>
      <c r="M10" s="423"/>
      <c r="N10" s="472"/>
      <c r="O10" s="443" t="s">
        <v>212</v>
      </c>
      <c r="P10" s="443" t="s">
        <v>74</v>
      </c>
      <c r="Q10" s="470"/>
      <c r="R10" s="464"/>
      <c r="S10" s="472"/>
      <c r="T10" s="443" t="s">
        <v>212</v>
      </c>
      <c r="U10" s="443" t="s">
        <v>74</v>
      </c>
      <c r="V10" s="466"/>
      <c r="W10" s="423"/>
      <c r="X10" s="472"/>
      <c r="Y10" s="443" t="s">
        <v>212</v>
      </c>
      <c r="Z10" s="443" t="s">
        <v>74</v>
      </c>
      <c r="AA10" s="470"/>
    </row>
    <row r="11" spans="1:27" s="81" customFormat="1" ht="193.5" customHeight="1" thickBot="1">
      <c r="A11" s="452"/>
      <c r="B11" s="424"/>
      <c r="C11" s="444"/>
      <c r="D11" s="444"/>
      <c r="E11" s="444"/>
      <c r="F11" s="444"/>
      <c r="G11" s="471"/>
      <c r="H11" s="465"/>
      <c r="I11" s="444"/>
      <c r="J11" s="444"/>
      <c r="K11" s="444"/>
      <c r="L11" s="467"/>
      <c r="M11" s="424"/>
      <c r="N11" s="444"/>
      <c r="O11" s="444"/>
      <c r="P11" s="444"/>
      <c r="Q11" s="471"/>
      <c r="R11" s="465"/>
      <c r="S11" s="444"/>
      <c r="T11" s="444"/>
      <c r="U11" s="444"/>
      <c r="V11" s="467"/>
      <c r="W11" s="424"/>
      <c r="X11" s="444"/>
      <c r="Y11" s="444"/>
      <c r="Z11" s="444"/>
      <c r="AA11" s="471"/>
    </row>
    <row r="12" spans="1:27" ht="13.5" thickBot="1">
      <c r="A12" s="189" t="s">
        <v>7</v>
      </c>
      <c r="B12" s="190">
        <v>1</v>
      </c>
      <c r="C12" s="191">
        <v>2</v>
      </c>
      <c r="D12" s="191">
        <v>3</v>
      </c>
      <c r="E12" s="191">
        <v>4</v>
      </c>
      <c r="F12" s="191">
        <v>5</v>
      </c>
      <c r="G12" s="192">
        <v>6</v>
      </c>
      <c r="H12" s="193">
        <v>7</v>
      </c>
      <c r="I12" s="191">
        <v>8</v>
      </c>
      <c r="J12" s="191">
        <v>9</v>
      </c>
      <c r="K12" s="191">
        <v>11</v>
      </c>
      <c r="L12" s="194">
        <v>12</v>
      </c>
      <c r="M12" s="190">
        <v>13</v>
      </c>
      <c r="N12" s="191">
        <v>14</v>
      </c>
      <c r="O12" s="191">
        <v>15</v>
      </c>
      <c r="P12" s="191">
        <v>17</v>
      </c>
      <c r="Q12" s="192">
        <v>18</v>
      </c>
      <c r="R12" s="193">
        <v>19</v>
      </c>
      <c r="S12" s="191">
        <v>20</v>
      </c>
      <c r="T12" s="191">
        <v>21</v>
      </c>
      <c r="U12" s="191">
        <v>23</v>
      </c>
      <c r="V12" s="194">
        <v>24</v>
      </c>
      <c r="W12" s="190">
        <v>25</v>
      </c>
      <c r="X12" s="191">
        <v>26</v>
      </c>
      <c r="Y12" s="191">
        <v>27</v>
      </c>
      <c r="Z12" s="191">
        <v>29</v>
      </c>
      <c r="AA12" s="192">
        <v>30</v>
      </c>
    </row>
    <row r="13" spans="1:27" ht="32.25" thickBot="1">
      <c r="A13" s="195" t="s">
        <v>75</v>
      </c>
      <c r="B13" s="196"/>
      <c r="C13" s="197"/>
      <c r="D13" s="197"/>
      <c r="E13" s="197"/>
      <c r="F13" s="197"/>
      <c r="G13" s="198"/>
      <c r="H13" s="199"/>
      <c r="I13" s="197"/>
      <c r="J13" s="197"/>
      <c r="K13" s="197"/>
      <c r="L13" s="200"/>
      <c r="M13" s="196"/>
      <c r="N13" s="197"/>
      <c r="O13" s="197"/>
      <c r="P13" s="197"/>
      <c r="Q13" s="198"/>
      <c r="R13" s="199"/>
      <c r="S13" s="197"/>
      <c r="T13" s="197"/>
      <c r="U13" s="197"/>
      <c r="V13" s="200"/>
      <c r="W13" s="196"/>
      <c r="X13" s="197"/>
      <c r="Y13" s="197"/>
      <c r="Z13" s="197"/>
      <c r="AA13" s="198"/>
    </row>
    <row r="14" spans="1:27" ht="16.5" thickBot="1">
      <c r="A14" s="201" t="s">
        <v>31</v>
      </c>
      <c r="B14" s="202"/>
      <c r="C14" s="203"/>
      <c r="D14" s="203"/>
      <c r="E14" s="203"/>
      <c r="F14" s="203"/>
      <c r="G14" s="204"/>
      <c r="H14" s="205"/>
      <c r="I14" s="203"/>
      <c r="J14" s="203"/>
      <c r="K14" s="203"/>
      <c r="L14" s="206"/>
      <c r="M14" s="202"/>
      <c r="N14" s="203"/>
      <c r="O14" s="203"/>
      <c r="P14" s="203"/>
      <c r="Q14" s="204"/>
      <c r="R14" s="205"/>
      <c r="S14" s="203"/>
      <c r="T14" s="203"/>
      <c r="U14" s="203"/>
      <c r="V14" s="206"/>
      <c r="W14" s="202"/>
      <c r="X14" s="203"/>
      <c r="Y14" s="203"/>
      <c r="Z14" s="203"/>
      <c r="AA14" s="204"/>
    </row>
    <row r="15" spans="1:27" ht="78.75">
      <c r="A15" s="207" t="s">
        <v>321</v>
      </c>
      <c r="B15" s="208"/>
      <c r="C15" s="209"/>
      <c r="D15" s="209"/>
      <c r="E15" s="209"/>
      <c r="F15" s="209"/>
      <c r="G15" s="210"/>
      <c r="H15" s="211"/>
      <c r="I15" s="209"/>
      <c r="J15" s="209"/>
      <c r="K15" s="209"/>
      <c r="L15" s="212"/>
      <c r="M15" s="208"/>
      <c r="N15" s="209"/>
      <c r="O15" s="209"/>
      <c r="P15" s="209"/>
      <c r="Q15" s="210"/>
      <c r="R15" s="211"/>
      <c r="S15" s="209"/>
      <c r="T15" s="209"/>
      <c r="U15" s="209"/>
      <c r="V15" s="212"/>
      <c r="W15" s="208"/>
      <c r="X15" s="209"/>
      <c r="Y15" s="209"/>
      <c r="Z15" s="209"/>
      <c r="AA15" s="210"/>
    </row>
    <row r="16" spans="1:27" ht="48" thickBot="1">
      <c r="A16" s="213" t="s">
        <v>322</v>
      </c>
      <c r="B16" s="214"/>
      <c r="C16" s="215"/>
      <c r="D16" s="215"/>
      <c r="E16" s="215"/>
      <c r="F16" s="215"/>
      <c r="G16" s="216"/>
      <c r="H16" s="217"/>
      <c r="I16" s="215"/>
      <c r="J16" s="215"/>
      <c r="K16" s="215"/>
      <c r="L16" s="218"/>
      <c r="M16" s="214"/>
      <c r="N16" s="215"/>
      <c r="O16" s="215"/>
      <c r="P16" s="215"/>
      <c r="Q16" s="216"/>
      <c r="R16" s="217"/>
      <c r="S16" s="215"/>
      <c r="T16" s="215"/>
      <c r="U16" s="215"/>
      <c r="V16" s="218"/>
      <c r="W16" s="214"/>
      <c r="X16" s="215"/>
      <c r="Y16" s="215"/>
      <c r="Z16" s="215"/>
      <c r="AA16" s="216"/>
    </row>
    <row r="17" spans="1:27" ht="32.25" thickBot="1">
      <c r="A17" s="195" t="s">
        <v>76</v>
      </c>
      <c r="B17" s="196"/>
      <c r="C17" s="197"/>
      <c r="D17" s="197"/>
      <c r="E17" s="197"/>
      <c r="F17" s="197"/>
      <c r="G17" s="198"/>
      <c r="H17" s="199"/>
      <c r="I17" s="197"/>
      <c r="J17" s="197"/>
      <c r="K17" s="197"/>
      <c r="L17" s="200"/>
      <c r="M17" s="196"/>
      <c r="N17" s="197"/>
      <c r="O17" s="197"/>
      <c r="P17" s="197"/>
      <c r="Q17" s="198"/>
      <c r="R17" s="199"/>
      <c r="S17" s="197"/>
      <c r="T17" s="197"/>
      <c r="U17" s="197"/>
      <c r="V17" s="200"/>
      <c r="W17" s="196"/>
      <c r="X17" s="197"/>
      <c r="Y17" s="197"/>
      <c r="Z17" s="197"/>
      <c r="AA17" s="198"/>
    </row>
    <row r="18" spans="1:27" ht="15.75">
      <c r="A18" s="219" t="s">
        <v>31</v>
      </c>
      <c r="B18" s="220"/>
      <c r="C18" s="221"/>
      <c r="D18" s="221"/>
      <c r="E18" s="221"/>
      <c r="F18" s="221"/>
      <c r="G18" s="222"/>
      <c r="H18" s="223"/>
      <c r="I18" s="221"/>
      <c r="J18" s="221"/>
      <c r="K18" s="221"/>
      <c r="L18" s="224"/>
      <c r="M18" s="220"/>
      <c r="N18" s="221"/>
      <c r="O18" s="221"/>
      <c r="P18" s="221"/>
      <c r="Q18" s="222"/>
      <c r="R18" s="223"/>
      <c r="S18" s="221"/>
      <c r="T18" s="221"/>
      <c r="U18" s="221"/>
      <c r="V18" s="224"/>
      <c r="W18" s="220"/>
      <c r="X18" s="221"/>
      <c r="Y18" s="221"/>
      <c r="Z18" s="221"/>
      <c r="AA18" s="222"/>
    </row>
    <row r="19" spans="1:27" ht="78.75">
      <c r="A19" s="225" t="s">
        <v>323</v>
      </c>
      <c r="B19" s="226"/>
      <c r="C19" s="227"/>
      <c r="D19" s="227"/>
      <c r="E19" s="227"/>
      <c r="F19" s="227"/>
      <c r="G19" s="228"/>
      <c r="H19" s="229"/>
      <c r="I19" s="227"/>
      <c r="J19" s="227"/>
      <c r="K19" s="227"/>
      <c r="L19" s="230"/>
      <c r="M19" s="226"/>
      <c r="N19" s="227"/>
      <c r="O19" s="227"/>
      <c r="P19" s="227"/>
      <c r="Q19" s="228"/>
      <c r="R19" s="229"/>
      <c r="S19" s="227"/>
      <c r="T19" s="227"/>
      <c r="U19" s="227"/>
      <c r="V19" s="230"/>
      <c r="W19" s="226"/>
      <c r="X19" s="227"/>
      <c r="Y19" s="227"/>
      <c r="Z19" s="227"/>
      <c r="AA19" s="228"/>
    </row>
    <row r="20" spans="1:27" ht="48" thickBot="1">
      <c r="A20" s="231" t="s">
        <v>322</v>
      </c>
      <c r="B20" s="232"/>
      <c r="C20" s="233"/>
      <c r="D20" s="233"/>
      <c r="E20" s="233"/>
      <c r="F20" s="233"/>
      <c r="G20" s="234"/>
      <c r="H20" s="235"/>
      <c r="I20" s="233"/>
      <c r="J20" s="233"/>
      <c r="K20" s="233"/>
      <c r="L20" s="236"/>
      <c r="M20" s="232"/>
      <c r="N20" s="233"/>
      <c r="O20" s="233"/>
      <c r="P20" s="233"/>
      <c r="Q20" s="234"/>
      <c r="R20" s="235"/>
      <c r="S20" s="233"/>
      <c r="T20" s="233"/>
      <c r="U20" s="233"/>
      <c r="V20" s="236"/>
      <c r="W20" s="232"/>
      <c r="X20" s="233"/>
      <c r="Y20" s="233"/>
      <c r="Z20" s="233"/>
      <c r="AA20" s="234"/>
    </row>
    <row r="21" spans="1:27" ht="32.25" thickBot="1">
      <c r="A21" s="195" t="s">
        <v>77</v>
      </c>
      <c r="B21" s="196"/>
      <c r="C21" s="197"/>
      <c r="D21" s="197"/>
      <c r="E21" s="197"/>
      <c r="F21" s="197"/>
      <c r="G21" s="198"/>
      <c r="H21" s="199"/>
      <c r="I21" s="197"/>
      <c r="J21" s="197"/>
      <c r="K21" s="197"/>
      <c r="L21" s="200"/>
      <c r="M21" s="196"/>
      <c r="N21" s="197"/>
      <c r="O21" s="197"/>
      <c r="P21" s="197"/>
      <c r="Q21" s="198"/>
      <c r="R21" s="199"/>
      <c r="S21" s="197"/>
      <c r="T21" s="197"/>
      <c r="U21" s="197"/>
      <c r="V21" s="200"/>
      <c r="W21" s="196"/>
      <c r="X21" s="197"/>
      <c r="Y21" s="197"/>
      <c r="Z21" s="197"/>
      <c r="AA21" s="198"/>
    </row>
    <row r="22" spans="1:27" ht="15.75">
      <c r="A22" s="219" t="s">
        <v>31</v>
      </c>
      <c r="B22" s="220"/>
      <c r="C22" s="221"/>
      <c r="D22" s="221"/>
      <c r="E22" s="221"/>
      <c r="F22" s="221"/>
      <c r="G22" s="222"/>
      <c r="H22" s="223"/>
      <c r="I22" s="221"/>
      <c r="J22" s="221"/>
      <c r="K22" s="221"/>
      <c r="L22" s="224"/>
      <c r="M22" s="220"/>
      <c r="N22" s="221"/>
      <c r="O22" s="221"/>
      <c r="P22" s="221"/>
      <c r="Q22" s="222"/>
      <c r="R22" s="223"/>
      <c r="S22" s="221"/>
      <c r="T22" s="221"/>
      <c r="U22" s="221"/>
      <c r="V22" s="224"/>
      <c r="W22" s="220"/>
      <c r="X22" s="221"/>
      <c r="Y22" s="221"/>
      <c r="Z22" s="221"/>
      <c r="AA22" s="222"/>
    </row>
    <row r="23" spans="1:27" ht="78.75">
      <c r="A23" s="225" t="s">
        <v>321</v>
      </c>
      <c r="B23" s="226"/>
      <c r="C23" s="227"/>
      <c r="D23" s="227"/>
      <c r="E23" s="227"/>
      <c r="F23" s="227"/>
      <c r="G23" s="228"/>
      <c r="H23" s="229"/>
      <c r="I23" s="227"/>
      <c r="J23" s="227"/>
      <c r="K23" s="227"/>
      <c r="L23" s="230"/>
      <c r="M23" s="226"/>
      <c r="N23" s="227"/>
      <c r="O23" s="227"/>
      <c r="P23" s="227"/>
      <c r="Q23" s="228"/>
      <c r="R23" s="229"/>
      <c r="S23" s="227"/>
      <c r="T23" s="227"/>
      <c r="U23" s="227"/>
      <c r="V23" s="230"/>
      <c r="W23" s="226"/>
      <c r="X23" s="227"/>
      <c r="Y23" s="227"/>
      <c r="Z23" s="227"/>
      <c r="AA23" s="228"/>
    </row>
    <row r="24" spans="1:27" ht="48" thickBot="1">
      <c r="A24" s="237" t="s">
        <v>322</v>
      </c>
      <c r="B24" s="214"/>
      <c r="C24" s="215"/>
      <c r="D24" s="215"/>
      <c r="E24" s="215"/>
      <c r="F24" s="215"/>
      <c r="G24" s="216"/>
      <c r="H24" s="217"/>
      <c r="I24" s="215"/>
      <c r="J24" s="215"/>
      <c r="K24" s="215"/>
      <c r="L24" s="218"/>
      <c r="M24" s="214"/>
      <c r="N24" s="215"/>
      <c r="O24" s="215"/>
      <c r="P24" s="215"/>
      <c r="Q24" s="216"/>
      <c r="R24" s="217"/>
      <c r="S24" s="215"/>
      <c r="T24" s="215"/>
      <c r="U24" s="215"/>
      <c r="V24" s="218"/>
      <c r="W24" s="214"/>
      <c r="X24" s="215"/>
      <c r="Y24" s="215"/>
      <c r="Z24" s="215"/>
      <c r="AA24" s="216"/>
    </row>
    <row r="25" spans="1:27" ht="15.75">
      <c r="A25" s="238"/>
      <c r="B25" s="239"/>
      <c r="C25" s="239"/>
      <c r="D25" s="239"/>
      <c r="E25" s="239"/>
      <c r="F25" s="239"/>
      <c r="G25" s="239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39"/>
      <c r="U25" s="239"/>
      <c r="V25" s="239"/>
      <c r="W25" s="239"/>
      <c r="X25" s="239"/>
      <c r="Y25" s="239"/>
      <c r="Z25" s="239"/>
      <c r="AA25" s="239"/>
    </row>
    <row r="26" spans="1:27" ht="18.75">
      <c r="A26" s="474"/>
      <c r="B26" s="475"/>
      <c r="C26" s="475"/>
      <c r="D26" s="475"/>
      <c r="E26" s="475"/>
      <c r="F26" s="475"/>
      <c r="G26" s="475"/>
      <c r="H26" s="475"/>
      <c r="I26" s="476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</row>
    <row r="27" spans="1:27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</row>
    <row r="28" spans="1:27" s="52" customFormat="1" ht="16.5">
      <c r="A28" s="240" t="s">
        <v>21</v>
      </c>
      <c r="B28" s="240"/>
      <c r="C28" s="241"/>
      <c r="D28" s="241"/>
      <c r="E28" s="241"/>
      <c r="F28" s="241"/>
      <c r="G28" s="241"/>
      <c r="H28" s="242"/>
      <c r="I28" s="242"/>
      <c r="J28" s="240" t="s">
        <v>22</v>
      </c>
      <c r="K28" s="240"/>
      <c r="L28" s="243"/>
      <c r="M28" s="240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</row>
    <row r="29" spans="1:27" s="52" customFormat="1" ht="16.5">
      <c r="A29" s="240" t="s">
        <v>23</v>
      </c>
      <c r="B29" s="240"/>
      <c r="C29" s="241"/>
      <c r="D29" s="241"/>
      <c r="E29" s="241"/>
      <c r="F29" s="241"/>
      <c r="G29" s="241"/>
      <c r="H29" s="244"/>
      <c r="I29" s="244"/>
      <c r="J29" s="245" t="s">
        <v>24</v>
      </c>
      <c r="K29" s="246"/>
      <c r="L29" s="243"/>
      <c r="M29" s="246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</row>
    <row r="30" spans="1:27" s="52" customFormat="1" ht="16.5">
      <c r="A30" s="245" t="s">
        <v>25</v>
      </c>
      <c r="B30" s="240"/>
      <c r="C30" s="241"/>
      <c r="D30" s="241"/>
      <c r="E30" s="241"/>
      <c r="F30" s="241"/>
      <c r="G30" s="241"/>
      <c r="H30" s="242"/>
      <c r="I30" s="242"/>
      <c r="J30" s="240"/>
      <c r="K30" s="240"/>
      <c r="L30" s="243"/>
      <c r="M30" s="240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</row>
    <row r="31" spans="1:27" s="52" customFormat="1" ht="16.5">
      <c r="A31" s="240" t="s">
        <v>26</v>
      </c>
      <c r="B31" s="240"/>
      <c r="C31" s="241"/>
      <c r="D31" s="241"/>
      <c r="E31" s="241"/>
      <c r="F31" s="241"/>
      <c r="G31" s="241"/>
      <c r="H31" s="242"/>
      <c r="I31" s="242"/>
      <c r="J31" s="240" t="s">
        <v>27</v>
      </c>
      <c r="K31" s="240"/>
      <c r="L31" s="243"/>
      <c r="M31" s="240"/>
      <c r="N31" s="241"/>
      <c r="O31" s="241"/>
      <c r="P31" s="241"/>
      <c r="Q31" s="241"/>
      <c r="R31" s="241"/>
      <c r="S31" s="241"/>
      <c r="T31" s="241"/>
      <c r="U31" s="241"/>
      <c r="V31" s="241"/>
      <c r="W31" s="241"/>
      <c r="X31" s="241"/>
      <c r="Y31" s="241"/>
      <c r="Z31" s="241"/>
      <c r="AA31" s="241"/>
    </row>
    <row r="32" spans="1:27" s="52" customFormat="1" ht="16.5">
      <c r="A32" s="247"/>
      <c r="B32" s="241"/>
      <c r="C32" s="241"/>
      <c r="D32" s="241"/>
      <c r="E32" s="241"/>
      <c r="F32" s="241"/>
      <c r="G32" s="241"/>
      <c r="H32" s="242"/>
      <c r="I32" s="242"/>
      <c r="J32" s="241"/>
      <c r="K32" s="243"/>
      <c r="L32" s="243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</row>
    <row r="33" spans="1:1" s="52" customFormat="1" hidden="1">
      <c r="A33" s="53"/>
    </row>
  </sheetData>
  <mergeCells count="41">
    <mergeCell ref="B9:B11"/>
    <mergeCell ref="A26:I26"/>
    <mergeCell ref="Y9:Z9"/>
    <mergeCell ref="U10:U11"/>
    <mergeCell ref="J9:K9"/>
    <mergeCell ref="L9:L11"/>
    <mergeCell ref="M9:M11"/>
    <mergeCell ref="N9:N11"/>
    <mergeCell ref="X9:X11"/>
    <mergeCell ref="Y10:Y11"/>
    <mergeCell ref="C9:C11"/>
    <mergeCell ref="D9:F9"/>
    <mergeCell ref="G9:G11"/>
    <mergeCell ref="H9:H11"/>
    <mergeCell ref="S9:S11"/>
    <mergeCell ref="T9:U9"/>
    <mergeCell ref="O10:O11"/>
    <mergeCell ref="I9:I11"/>
    <mergeCell ref="D10:D11"/>
    <mergeCell ref="O9:P9"/>
    <mergeCell ref="Q9:Q11"/>
    <mergeCell ref="P10:P11"/>
    <mergeCell ref="AA9:AA11"/>
    <mergeCell ref="Z10:Z11"/>
    <mergeCell ref="A2:Y2"/>
    <mergeCell ref="A5:L5"/>
    <mergeCell ref="A7:A11"/>
    <mergeCell ref="B7:G8"/>
    <mergeCell ref="H7:L8"/>
    <mergeCell ref="K10:K11"/>
    <mergeCell ref="E10:E11"/>
    <mergeCell ref="F10:F11"/>
    <mergeCell ref="J10:J11"/>
    <mergeCell ref="R9:R11"/>
    <mergeCell ref="W9:W11"/>
    <mergeCell ref="M7:Q8"/>
    <mergeCell ref="R7:AA7"/>
    <mergeCell ref="R8:V8"/>
    <mergeCell ref="W8:AA8"/>
    <mergeCell ref="T10:T11"/>
    <mergeCell ref="V9:V11"/>
  </mergeCells>
  <phoneticPr fontId="0" type="noConversion"/>
  <pageMargins left="0.17" right="0.18" top="0.23" bottom="0.24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workbookViewId="0">
      <selection activeCell="I20" sqref="I20"/>
    </sheetView>
  </sheetViews>
  <sheetFormatPr defaultRowHeight="15"/>
  <cols>
    <col min="1" max="1" width="6.28515625" customWidth="1"/>
    <col min="2" max="2" width="17.140625" customWidth="1"/>
    <col min="3" max="3" width="20.5703125" customWidth="1"/>
    <col min="4" max="4" width="19.140625" customWidth="1"/>
    <col min="5" max="5" width="21" customWidth="1"/>
    <col min="6" max="6" width="25.7109375" customWidth="1"/>
    <col min="7" max="7" width="23.7109375" customWidth="1"/>
    <col min="8" max="8" width="16.85546875" customWidth="1"/>
    <col min="9" max="9" width="13.28515625" customWidth="1"/>
    <col min="10" max="10" width="21" customWidth="1"/>
  </cols>
  <sheetData>
    <row r="1" spans="1:10">
      <c r="C1" s="82"/>
      <c r="D1" s="7"/>
      <c r="E1" s="7"/>
      <c r="F1" s="82"/>
      <c r="J1" s="82" t="s">
        <v>78</v>
      </c>
    </row>
    <row r="3" spans="1:10" ht="119.25" customHeight="1">
      <c r="A3" s="477" t="s">
        <v>202</v>
      </c>
      <c r="B3" s="477"/>
      <c r="C3" s="477"/>
      <c r="D3" s="477"/>
      <c r="E3" s="477"/>
      <c r="F3" s="477"/>
      <c r="G3" s="477"/>
      <c r="H3" s="477"/>
      <c r="I3" s="477"/>
      <c r="J3" s="477"/>
    </row>
    <row r="4" spans="1:10" s="54" customFormat="1">
      <c r="A4" s="54" t="s">
        <v>102</v>
      </c>
    </row>
    <row r="6" spans="1:10">
      <c r="A6" s="478" t="s">
        <v>79</v>
      </c>
      <c r="B6" s="478" t="s">
        <v>10</v>
      </c>
      <c r="C6" s="479" t="s">
        <v>17</v>
      </c>
      <c r="D6" s="480"/>
      <c r="E6" s="478" t="s">
        <v>80</v>
      </c>
      <c r="F6" s="478" t="s">
        <v>81</v>
      </c>
      <c r="G6" s="478" t="s">
        <v>18</v>
      </c>
      <c r="H6" s="479" t="s">
        <v>82</v>
      </c>
      <c r="I6" s="481"/>
      <c r="J6" s="480"/>
    </row>
    <row r="7" spans="1:10" ht="46.5" customHeight="1">
      <c r="A7" s="478"/>
      <c r="B7" s="478"/>
      <c r="C7" s="83" t="s">
        <v>83</v>
      </c>
      <c r="D7" s="83" t="s">
        <v>84</v>
      </c>
      <c r="E7" s="478"/>
      <c r="F7" s="478"/>
      <c r="G7" s="478"/>
      <c r="H7" s="83" t="s">
        <v>5</v>
      </c>
      <c r="I7" s="83" t="s">
        <v>6</v>
      </c>
      <c r="J7" s="83" t="s">
        <v>182</v>
      </c>
    </row>
    <row r="8" spans="1:10">
      <c r="A8" s="84"/>
      <c r="B8" s="84"/>
      <c r="C8" s="84"/>
      <c r="D8" s="84"/>
      <c r="E8" s="84"/>
      <c r="F8" s="84"/>
      <c r="G8" s="84"/>
      <c r="H8" s="84"/>
      <c r="I8" s="84"/>
      <c r="J8" s="84"/>
    </row>
    <row r="9" spans="1:10">
      <c r="A9" s="84"/>
      <c r="B9" s="84"/>
      <c r="C9" s="84"/>
      <c r="D9" s="84"/>
      <c r="E9" s="84"/>
      <c r="F9" s="84"/>
      <c r="G9" s="84"/>
      <c r="H9" s="84"/>
      <c r="I9" s="84"/>
      <c r="J9" s="84"/>
    </row>
    <row r="10" spans="1:10">
      <c r="A10" s="84"/>
      <c r="B10" s="84"/>
      <c r="C10" s="84"/>
      <c r="D10" s="84"/>
      <c r="E10" s="84"/>
      <c r="F10" s="84"/>
      <c r="G10" s="84"/>
      <c r="H10" s="84"/>
      <c r="I10" s="84"/>
      <c r="J10" s="84"/>
    </row>
    <row r="11" spans="1:10">
      <c r="A11" s="84"/>
      <c r="B11" s="84"/>
      <c r="C11" s="84"/>
      <c r="D11" s="84"/>
      <c r="E11" s="84"/>
      <c r="F11" s="84"/>
      <c r="G11" s="84"/>
      <c r="H11" s="84"/>
      <c r="I11" s="84"/>
      <c r="J11" s="84"/>
    </row>
    <row r="12" spans="1:10">
      <c r="A12" s="84"/>
      <c r="B12" s="84"/>
      <c r="C12" s="84"/>
      <c r="D12" s="84"/>
      <c r="E12" s="84"/>
      <c r="F12" s="84"/>
      <c r="G12" s="84"/>
      <c r="H12" s="84"/>
      <c r="I12" s="84"/>
      <c r="J12" s="84"/>
    </row>
    <row r="13" spans="1:10">
      <c r="A13" s="84"/>
      <c r="B13" s="84"/>
      <c r="C13" s="84"/>
      <c r="D13" s="84"/>
      <c r="E13" s="84"/>
      <c r="F13" s="84"/>
      <c r="G13" s="84"/>
      <c r="H13" s="84"/>
      <c r="I13" s="84"/>
      <c r="J13" s="84"/>
    </row>
    <row r="16" spans="1:10">
      <c r="A16" s="7" t="s">
        <v>21</v>
      </c>
      <c r="B16" s="7"/>
      <c r="C16" s="7"/>
      <c r="D16" s="7"/>
      <c r="E16" s="7" t="s">
        <v>22</v>
      </c>
      <c r="F16" s="7"/>
      <c r="G16" s="52"/>
      <c r="H16" s="52"/>
      <c r="I16" s="52"/>
    </row>
    <row r="17" spans="1:9">
      <c r="A17" s="7" t="s">
        <v>23</v>
      </c>
      <c r="B17" s="7"/>
      <c r="C17" s="7"/>
      <c r="D17" s="10"/>
      <c r="E17" s="10" t="s">
        <v>24</v>
      </c>
      <c r="F17" s="9"/>
      <c r="G17" s="52"/>
      <c r="H17" s="52"/>
      <c r="I17" s="52"/>
    </row>
    <row r="18" spans="1:9">
      <c r="A18" s="10" t="s">
        <v>25</v>
      </c>
      <c r="B18" s="10"/>
      <c r="C18" s="7"/>
      <c r="D18" s="7"/>
      <c r="E18" s="7"/>
      <c r="F18" s="7"/>
      <c r="G18" s="52"/>
      <c r="H18" s="52"/>
      <c r="I18" s="52"/>
    </row>
    <row r="19" spans="1:9">
      <c r="A19" s="7" t="s">
        <v>26</v>
      </c>
      <c r="B19" s="7"/>
      <c r="C19" s="7"/>
      <c r="D19" s="7"/>
      <c r="E19" s="7" t="s">
        <v>27</v>
      </c>
      <c r="F19" s="7"/>
      <c r="G19" s="52"/>
      <c r="H19" s="52"/>
      <c r="I19" s="52"/>
    </row>
  </sheetData>
  <mergeCells count="8">
    <mergeCell ref="A3:J3"/>
    <mergeCell ref="A6:A7"/>
    <mergeCell ref="B6:B7"/>
    <mergeCell ref="C6:D6"/>
    <mergeCell ref="E6:E7"/>
    <mergeCell ref="F6:F7"/>
    <mergeCell ref="G6:G7"/>
    <mergeCell ref="H6:J6"/>
  </mergeCells>
  <phoneticPr fontId="0" type="noConversion"/>
  <pageMargins left="0.17" right="0.17" top="0.26" bottom="0.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workbookViewId="0">
      <selection activeCell="B32" sqref="B32"/>
    </sheetView>
  </sheetViews>
  <sheetFormatPr defaultRowHeight="15"/>
  <cols>
    <col min="1" max="1" width="40" customWidth="1"/>
    <col min="2" max="2" width="23.42578125" customWidth="1"/>
    <col min="3" max="3" width="12.28515625" customWidth="1"/>
    <col min="4" max="4" width="13.140625" customWidth="1"/>
    <col min="5" max="6" width="12" customWidth="1"/>
    <col min="7" max="7" width="13.5703125" customWidth="1"/>
    <col min="8" max="8" width="47.28515625" customWidth="1"/>
  </cols>
  <sheetData>
    <row r="1" spans="1:8" ht="33.75" customHeight="1">
      <c r="H1" s="85" t="s">
        <v>66</v>
      </c>
    </row>
    <row r="2" spans="1:8" s="86" customFormat="1" ht="59.25" customHeight="1">
      <c r="A2" s="477" t="s">
        <v>203</v>
      </c>
      <c r="B2" s="477"/>
      <c r="C2" s="477"/>
      <c r="D2" s="477"/>
      <c r="E2" s="477"/>
      <c r="F2" s="477"/>
      <c r="G2" s="477"/>
      <c r="H2" s="477"/>
    </row>
    <row r="4" spans="1:8" s="54" customFormat="1">
      <c r="A4" s="54" t="s">
        <v>102</v>
      </c>
    </row>
    <row r="5" spans="1:8" ht="21" customHeight="1">
      <c r="A5" s="494" t="s">
        <v>86</v>
      </c>
      <c r="B5" s="494"/>
      <c r="C5" s="494"/>
      <c r="D5" s="494"/>
      <c r="E5" s="494"/>
      <c r="F5" s="494"/>
      <c r="G5" s="494"/>
      <c r="H5" s="494"/>
    </row>
    <row r="7" spans="1:8" ht="15.75" thickBot="1"/>
    <row r="8" spans="1:8" ht="19.5" customHeight="1">
      <c r="A8" s="485" t="s">
        <v>87</v>
      </c>
      <c r="B8" s="487" t="s">
        <v>88</v>
      </c>
      <c r="C8" s="489" t="s">
        <v>89</v>
      </c>
      <c r="D8" s="490"/>
      <c r="E8" s="490"/>
      <c r="F8" s="490"/>
      <c r="G8" s="491"/>
      <c r="H8" s="492" t="s">
        <v>90</v>
      </c>
    </row>
    <row r="9" spans="1:8" ht="47.25" customHeight="1" thickBot="1">
      <c r="A9" s="486"/>
      <c r="B9" s="488"/>
      <c r="C9" s="96" t="s">
        <v>183</v>
      </c>
      <c r="D9" s="96" t="s">
        <v>184</v>
      </c>
      <c r="E9" s="96" t="s">
        <v>185</v>
      </c>
      <c r="F9" s="96" t="s">
        <v>97</v>
      </c>
      <c r="G9" s="96" t="s">
        <v>186</v>
      </c>
      <c r="H9" s="493"/>
    </row>
    <row r="10" spans="1:8" ht="21.75" customHeight="1">
      <c r="A10" s="248" t="s">
        <v>91</v>
      </c>
      <c r="B10" s="249" t="s">
        <v>32</v>
      </c>
      <c r="C10" s="250"/>
      <c r="D10" s="250"/>
      <c r="E10" s="250"/>
      <c r="F10" s="250"/>
      <c r="G10" s="250"/>
      <c r="H10" s="251"/>
    </row>
    <row r="11" spans="1:8">
      <c r="A11" s="87"/>
      <c r="B11" s="88"/>
      <c r="C11" s="88"/>
      <c r="D11" s="88"/>
      <c r="E11" s="88"/>
      <c r="F11" s="88"/>
      <c r="G11" s="88"/>
      <c r="H11" s="89"/>
    </row>
    <row r="12" spans="1:8">
      <c r="A12" s="90"/>
      <c r="B12" s="88"/>
      <c r="C12" s="88"/>
      <c r="D12" s="88"/>
      <c r="E12" s="88"/>
      <c r="F12" s="88"/>
      <c r="G12" s="88"/>
      <c r="H12" s="89"/>
    </row>
    <row r="13" spans="1:8">
      <c r="A13" s="90"/>
      <c r="B13" s="88"/>
      <c r="C13" s="88"/>
      <c r="D13" s="88"/>
      <c r="E13" s="88"/>
      <c r="F13" s="88"/>
      <c r="G13" s="88"/>
      <c r="H13" s="89"/>
    </row>
    <row r="14" spans="1:8">
      <c r="A14" s="90"/>
      <c r="B14" s="88"/>
      <c r="C14" s="88"/>
      <c r="D14" s="88"/>
      <c r="E14" s="88"/>
      <c r="F14" s="88"/>
      <c r="G14" s="88"/>
      <c r="H14" s="89"/>
    </row>
    <row r="15" spans="1:8">
      <c r="A15" s="90"/>
      <c r="B15" s="88"/>
      <c r="C15" s="88"/>
      <c r="D15" s="88"/>
      <c r="E15" s="88"/>
      <c r="F15" s="88"/>
      <c r="G15" s="88"/>
      <c r="H15" s="89"/>
    </row>
    <row r="16" spans="1:8">
      <c r="A16" s="90"/>
      <c r="B16" s="88"/>
      <c r="C16" s="88"/>
      <c r="D16" s="88"/>
      <c r="E16" s="88"/>
      <c r="F16" s="88"/>
      <c r="G16" s="88"/>
      <c r="H16" s="89"/>
    </row>
    <row r="17" spans="1:8">
      <c r="A17" s="90"/>
      <c r="B17" s="88"/>
      <c r="C17" s="88"/>
      <c r="D17" s="88"/>
      <c r="E17" s="88"/>
      <c r="F17" s="88"/>
      <c r="G17" s="88"/>
      <c r="H17" s="89"/>
    </row>
    <row r="18" spans="1:8" ht="15.75" thickBot="1">
      <c r="A18" s="482"/>
      <c r="B18" s="483"/>
      <c r="C18" s="483"/>
      <c r="D18" s="483"/>
      <c r="E18" s="483"/>
      <c r="F18" s="483"/>
      <c r="G18" s="483"/>
      <c r="H18" s="484"/>
    </row>
    <row r="19" spans="1:8" ht="21" customHeight="1">
      <c r="A19" s="485" t="s">
        <v>87</v>
      </c>
      <c r="B19" s="487" t="s">
        <v>92</v>
      </c>
      <c r="C19" s="489" t="s">
        <v>93</v>
      </c>
      <c r="D19" s="490"/>
      <c r="E19" s="490"/>
      <c r="F19" s="490"/>
      <c r="G19" s="491"/>
      <c r="H19" s="492" t="s">
        <v>94</v>
      </c>
    </row>
    <row r="20" spans="1:8" ht="45" customHeight="1" thickBot="1">
      <c r="A20" s="486"/>
      <c r="B20" s="488"/>
      <c r="C20" s="96" t="s">
        <v>183</v>
      </c>
      <c r="D20" s="96" t="s">
        <v>184</v>
      </c>
      <c r="E20" s="96" t="s">
        <v>185</v>
      </c>
      <c r="F20" s="96" t="s">
        <v>97</v>
      </c>
      <c r="G20" s="96" t="s">
        <v>186</v>
      </c>
      <c r="H20" s="493"/>
    </row>
    <row r="21" spans="1:8" ht="21.75" customHeight="1">
      <c r="A21" s="248" t="s">
        <v>95</v>
      </c>
      <c r="B21" s="249" t="s">
        <v>32</v>
      </c>
      <c r="C21" s="252"/>
      <c r="D21" s="252"/>
      <c r="E21" s="252"/>
      <c r="F21" s="252"/>
      <c r="G21" s="252"/>
      <c r="H21" s="253"/>
    </row>
    <row r="22" spans="1:8">
      <c r="A22" s="87"/>
      <c r="B22" s="11"/>
      <c r="C22" s="11"/>
      <c r="D22" s="11"/>
      <c r="E22" s="11"/>
      <c r="F22" s="11"/>
      <c r="G22" s="11"/>
      <c r="H22" s="91"/>
    </row>
    <row r="23" spans="1:8">
      <c r="A23" s="90"/>
      <c r="B23" s="11"/>
      <c r="C23" s="11"/>
      <c r="D23" s="11"/>
      <c r="E23" s="11"/>
      <c r="F23" s="11"/>
      <c r="G23" s="11"/>
      <c r="H23" s="91"/>
    </row>
    <row r="24" spans="1:8">
      <c r="A24" s="90"/>
      <c r="B24" s="11"/>
      <c r="C24" s="11"/>
      <c r="D24" s="11"/>
      <c r="E24" s="11"/>
      <c r="F24" s="11"/>
      <c r="G24" s="11"/>
      <c r="H24" s="91"/>
    </row>
    <row r="25" spans="1:8">
      <c r="A25" s="90"/>
      <c r="B25" s="11"/>
      <c r="C25" s="11"/>
      <c r="D25" s="11"/>
      <c r="E25" s="11"/>
      <c r="F25" s="11"/>
      <c r="G25" s="11"/>
      <c r="H25" s="91"/>
    </row>
    <row r="26" spans="1:8">
      <c r="A26" s="90"/>
      <c r="B26" s="11"/>
      <c r="C26" s="11"/>
      <c r="D26" s="11"/>
      <c r="E26" s="11"/>
      <c r="F26" s="11"/>
      <c r="G26" s="11"/>
      <c r="H26" s="91"/>
    </row>
    <row r="27" spans="1:8">
      <c r="A27" s="90"/>
      <c r="B27" s="11"/>
      <c r="C27" s="11"/>
      <c r="D27" s="11"/>
      <c r="E27" s="11"/>
      <c r="F27" s="11"/>
      <c r="G27" s="11"/>
      <c r="H27" s="91"/>
    </row>
    <row r="28" spans="1:8">
      <c r="A28" s="90"/>
      <c r="B28" s="11"/>
      <c r="C28" s="11"/>
      <c r="D28" s="11"/>
      <c r="E28" s="11"/>
      <c r="F28" s="11"/>
      <c r="G28" s="11"/>
      <c r="H28" s="91"/>
    </row>
    <row r="29" spans="1:8">
      <c r="A29" s="90"/>
      <c r="B29" s="11"/>
      <c r="C29" s="11"/>
      <c r="D29" s="11"/>
      <c r="E29" s="11"/>
      <c r="F29" s="11"/>
      <c r="G29" s="11"/>
      <c r="H29" s="91"/>
    </row>
    <row r="30" spans="1:8">
      <c r="A30" s="90"/>
      <c r="B30" s="11"/>
      <c r="C30" s="11"/>
      <c r="D30" s="11"/>
      <c r="E30" s="11"/>
      <c r="F30" s="11"/>
      <c r="G30" s="11"/>
      <c r="H30" s="91"/>
    </row>
    <row r="31" spans="1:8">
      <c r="A31" s="90"/>
      <c r="B31" s="11"/>
      <c r="C31" s="11"/>
      <c r="D31" s="11"/>
      <c r="E31" s="11"/>
      <c r="F31" s="11"/>
      <c r="G31" s="11"/>
      <c r="H31" s="91"/>
    </row>
    <row r="32" spans="1:8">
      <c r="A32" s="90"/>
      <c r="B32" s="11"/>
      <c r="C32" s="11"/>
      <c r="D32" s="11"/>
      <c r="E32" s="11"/>
      <c r="F32" s="11"/>
      <c r="G32" s="11"/>
      <c r="H32" s="91"/>
    </row>
    <row r="33" spans="1:8">
      <c r="A33" s="90"/>
      <c r="B33" s="11"/>
      <c r="C33" s="11"/>
      <c r="D33" s="11"/>
      <c r="E33" s="11"/>
      <c r="F33" s="11"/>
      <c r="G33" s="11"/>
      <c r="H33" s="91"/>
    </row>
    <row r="34" spans="1:8" ht="15.75" thickBot="1">
      <c r="A34" s="92"/>
      <c r="B34" s="93"/>
      <c r="C34" s="93"/>
      <c r="D34" s="93"/>
      <c r="E34" s="93"/>
      <c r="F34" s="93"/>
      <c r="G34" s="93"/>
      <c r="H34" s="94"/>
    </row>
    <row r="35" spans="1:8">
      <c r="A35" s="98" t="s">
        <v>96</v>
      </c>
      <c r="B35" s="97"/>
      <c r="C35" s="97"/>
      <c r="D35" s="97"/>
      <c r="E35" s="97"/>
      <c r="F35" s="97"/>
    </row>
    <row r="36" spans="1:8">
      <c r="A36" s="95"/>
    </row>
    <row r="38" spans="1:8">
      <c r="A38" s="7" t="s">
        <v>21</v>
      </c>
      <c r="B38" s="7"/>
      <c r="C38" s="7" t="s">
        <v>22</v>
      </c>
      <c r="D38" s="7"/>
      <c r="E38" s="7"/>
      <c r="F38" s="101"/>
      <c r="G38" s="101"/>
    </row>
    <row r="39" spans="1:8">
      <c r="A39" s="7" t="s">
        <v>23</v>
      </c>
      <c r="B39" s="7"/>
      <c r="C39" s="100" t="s">
        <v>24</v>
      </c>
      <c r="D39" s="9"/>
      <c r="E39" s="9"/>
      <c r="F39" s="101"/>
      <c r="G39" s="101"/>
    </row>
    <row r="40" spans="1:8">
      <c r="A40" s="100" t="s">
        <v>25</v>
      </c>
      <c r="B40" s="7"/>
      <c r="C40" s="7"/>
      <c r="D40" s="7"/>
      <c r="E40" s="7"/>
      <c r="F40" s="101"/>
      <c r="G40" s="101"/>
    </row>
    <row r="41" spans="1:8">
      <c r="A41" s="7" t="s">
        <v>26</v>
      </c>
      <c r="B41" s="7"/>
      <c r="C41" s="7" t="s">
        <v>27</v>
      </c>
      <c r="D41" s="7"/>
      <c r="E41" s="7"/>
      <c r="F41" s="101"/>
      <c r="G41" s="101"/>
    </row>
    <row r="42" spans="1:8">
      <c r="A42" s="53"/>
      <c r="B42" s="52"/>
      <c r="C42" s="52"/>
    </row>
    <row r="43" spans="1:8">
      <c r="A43" s="53"/>
      <c r="B43" s="52"/>
      <c r="C43" s="52"/>
    </row>
    <row r="44" spans="1:8">
      <c r="A44" s="7"/>
      <c r="B44" s="7"/>
      <c r="C44" s="7"/>
    </row>
  </sheetData>
  <mergeCells count="11">
    <mergeCell ref="H8:H9"/>
    <mergeCell ref="A18:H18"/>
    <mergeCell ref="A19:A20"/>
    <mergeCell ref="B19:B20"/>
    <mergeCell ref="C19:G19"/>
    <mergeCell ref="H19:H20"/>
    <mergeCell ref="A2:H2"/>
    <mergeCell ref="A5:H5"/>
    <mergeCell ref="A8:A9"/>
    <mergeCell ref="B8:B9"/>
    <mergeCell ref="C8:G8"/>
  </mergeCells>
  <phoneticPr fontId="0" type="noConversion"/>
  <pageMargins left="0.34" right="0.19" top="0.27" bottom="0.17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workbookViewId="0">
      <selection activeCell="E12" sqref="E12"/>
    </sheetView>
  </sheetViews>
  <sheetFormatPr defaultColWidth="9.140625" defaultRowHeight="15"/>
  <cols>
    <col min="1" max="1" width="8.85546875" customWidth="1"/>
    <col min="2" max="2" width="55.140625" customWidth="1"/>
    <col min="3" max="4" width="21.42578125" customWidth="1"/>
    <col min="5" max="5" width="26" customWidth="1"/>
  </cols>
  <sheetData>
    <row r="1" spans="1:6">
      <c r="D1" s="85"/>
      <c r="E1" s="85" t="s">
        <v>78</v>
      </c>
    </row>
    <row r="2" spans="1:6">
      <c r="D2" s="85"/>
      <c r="E2" s="85"/>
    </row>
    <row r="3" spans="1:6" ht="52.5" customHeight="1">
      <c r="A3" s="495" t="s">
        <v>213</v>
      </c>
      <c r="B3" s="496"/>
      <c r="C3" s="496"/>
      <c r="D3" s="496"/>
      <c r="E3" s="496"/>
      <c r="F3" s="185"/>
    </row>
    <row r="4" spans="1:6" ht="18.75">
      <c r="A4" s="184"/>
      <c r="B4" s="186"/>
      <c r="C4" s="186"/>
      <c r="D4" s="186"/>
      <c r="E4" s="186"/>
      <c r="F4" s="185"/>
    </row>
    <row r="5" spans="1:6" s="54" customFormat="1">
      <c r="A5" s="110" t="s">
        <v>214</v>
      </c>
    </row>
    <row r="6" spans="1:6" s="54" customFormat="1">
      <c r="A6" s="110"/>
    </row>
    <row r="7" spans="1:6" ht="15" customHeight="1">
      <c r="A7" s="497" t="s">
        <v>9</v>
      </c>
      <c r="B7" s="497" t="s">
        <v>11</v>
      </c>
      <c r="C7" s="498" t="s">
        <v>12</v>
      </c>
      <c r="D7" s="498"/>
      <c r="E7" s="498"/>
      <c r="F7" s="1"/>
    </row>
    <row r="8" spans="1:6">
      <c r="A8" s="497"/>
      <c r="B8" s="497"/>
      <c r="C8" s="498"/>
      <c r="D8" s="498"/>
      <c r="E8" s="498"/>
      <c r="F8" s="1"/>
    </row>
    <row r="9" spans="1:6">
      <c r="A9" s="497"/>
      <c r="B9" s="497"/>
      <c r="C9" s="3" t="s">
        <v>6</v>
      </c>
      <c r="D9" s="3" t="s">
        <v>180</v>
      </c>
      <c r="E9" s="3" t="s">
        <v>337</v>
      </c>
      <c r="F9" s="1"/>
    </row>
    <row r="10" spans="1:6">
      <c r="A10" s="6">
        <v>1</v>
      </c>
      <c r="B10" s="2"/>
      <c r="C10" s="2"/>
      <c r="D10" s="2"/>
      <c r="E10" s="2"/>
      <c r="F10" s="1"/>
    </row>
    <row r="11" spans="1:6">
      <c r="A11" s="6">
        <v>2</v>
      </c>
      <c r="B11" s="2"/>
      <c r="C11" s="2"/>
      <c r="D11" s="2"/>
      <c r="E11" s="2"/>
      <c r="F11" s="1"/>
    </row>
    <row r="12" spans="1:6">
      <c r="A12" s="6" t="s">
        <v>13</v>
      </c>
      <c r="B12" s="2"/>
      <c r="C12" s="2"/>
      <c r="D12" s="2"/>
      <c r="E12" s="2"/>
      <c r="F12" s="1"/>
    </row>
    <row r="13" spans="1:6">
      <c r="A13" s="6"/>
      <c r="B13" s="2"/>
      <c r="C13" s="2"/>
      <c r="D13" s="2"/>
      <c r="E13" s="2"/>
      <c r="F13" s="1"/>
    </row>
    <row r="14" spans="1:6">
      <c r="A14" s="187"/>
      <c r="B14" s="188"/>
      <c r="C14" s="188"/>
      <c r="D14" s="188"/>
      <c r="E14" s="188"/>
      <c r="F14" s="1"/>
    </row>
    <row r="15" spans="1:6">
      <c r="A15" s="1"/>
      <c r="B15" s="1"/>
      <c r="C15" s="1"/>
      <c r="D15" s="1"/>
      <c r="E15" s="1"/>
      <c r="F15" s="1"/>
    </row>
    <row r="16" spans="1:6">
      <c r="A16" s="7" t="s">
        <v>21</v>
      </c>
      <c r="B16" s="7"/>
      <c r="C16" s="7" t="s">
        <v>22</v>
      </c>
      <c r="D16" s="7"/>
      <c r="E16" s="7"/>
      <c r="F16" s="101"/>
    </row>
    <row r="17" spans="1:6">
      <c r="A17" s="7" t="s">
        <v>23</v>
      </c>
      <c r="B17" s="7"/>
      <c r="C17" s="100" t="s">
        <v>24</v>
      </c>
      <c r="D17" s="9"/>
      <c r="E17" s="9"/>
      <c r="F17" s="101"/>
    </row>
    <row r="18" spans="1:6">
      <c r="A18" s="100" t="s">
        <v>25</v>
      </c>
      <c r="B18" s="7"/>
      <c r="C18" s="7"/>
      <c r="D18" s="7"/>
      <c r="E18" s="7"/>
      <c r="F18" s="101"/>
    </row>
    <row r="19" spans="1:6">
      <c r="A19" s="7" t="s">
        <v>26</v>
      </c>
      <c r="B19" s="7"/>
      <c r="C19" s="7" t="s">
        <v>27</v>
      </c>
      <c r="D19" s="7"/>
      <c r="E19" s="7"/>
      <c r="F19" s="101"/>
    </row>
    <row r="20" spans="1:6">
      <c r="A20" s="97"/>
      <c r="B20" s="97"/>
      <c r="C20" s="97"/>
    </row>
  </sheetData>
  <mergeCells count="4">
    <mergeCell ref="A3:E3"/>
    <mergeCell ref="A7:A9"/>
    <mergeCell ref="B7:B9"/>
    <mergeCell ref="C7:E8"/>
  </mergeCells>
  <phoneticPr fontId="0" type="noConversion"/>
  <pageMargins left="0.17" right="0.17" top="0.17" bottom="0.74803149606299213" header="1.5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workbookViewId="0">
      <selection activeCell="I6" sqref="I6"/>
    </sheetView>
  </sheetViews>
  <sheetFormatPr defaultRowHeight="15"/>
  <cols>
    <col min="1" max="1" width="6.5703125" customWidth="1"/>
    <col min="2" max="2" width="18.7109375" customWidth="1"/>
    <col min="5" max="5" width="13.85546875" customWidth="1"/>
    <col min="7" max="7" width="29.140625" customWidth="1"/>
    <col min="8" max="8" width="17.7109375" customWidth="1"/>
    <col min="9" max="9" width="18.5703125" customWidth="1"/>
    <col min="10" max="10" width="18.85546875" customWidth="1"/>
  </cols>
  <sheetData>
    <row r="1" spans="1:10">
      <c r="J1" s="85" t="s">
        <v>325</v>
      </c>
    </row>
    <row r="2" spans="1:10" ht="63" customHeight="1">
      <c r="A2" s="495" t="s">
        <v>215</v>
      </c>
      <c r="B2" s="495"/>
      <c r="C2" s="495"/>
      <c r="D2" s="495"/>
      <c r="E2" s="495"/>
      <c r="F2" s="495"/>
      <c r="G2" s="495"/>
      <c r="H2" s="495"/>
      <c r="I2" s="495"/>
      <c r="J2" s="495"/>
    </row>
    <row r="3" spans="1:10" s="54" customFormat="1" ht="34.5" customHeight="1">
      <c r="A3" s="110" t="s">
        <v>207</v>
      </c>
    </row>
    <row r="4" spans="1:10">
      <c r="A4" s="497" t="s">
        <v>9</v>
      </c>
      <c r="B4" s="500" t="s">
        <v>206</v>
      </c>
      <c r="C4" s="497" t="s">
        <v>0</v>
      </c>
      <c r="D4" s="498"/>
      <c r="E4" s="498"/>
      <c r="F4" s="498"/>
      <c r="G4" s="497" t="s">
        <v>11</v>
      </c>
      <c r="H4" s="498" t="s">
        <v>12</v>
      </c>
      <c r="I4" s="498"/>
      <c r="J4" s="498"/>
    </row>
    <row r="5" spans="1:10" ht="48.75" customHeight="1">
      <c r="A5" s="499"/>
      <c r="B5" s="501"/>
      <c r="C5" s="498"/>
      <c r="D5" s="498"/>
      <c r="E5" s="498"/>
      <c r="F5" s="498"/>
      <c r="G5" s="497"/>
      <c r="H5" s="498"/>
      <c r="I5" s="498"/>
      <c r="J5" s="498"/>
    </row>
    <row r="6" spans="1:10" ht="108.75" customHeight="1">
      <c r="A6" s="499"/>
      <c r="B6" s="502"/>
      <c r="C6" s="5" t="s">
        <v>1</v>
      </c>
      <c r="D6" s="5" t="s">
        <v>2</v>
      </c>
      <c r="E6" s="5" t="s">
        <v>3</v>
      </c>
      <c r="F6" s="5" t="s">
        <v>4</v>
      </c>
      <c r="G6" s="497"/>
      <c r="H6" s="3" t="s">
        <v>6</v>
      </c>
      <c r="I6" s="3" t="s">
        <v>180</v>
      </c>
      <c r="J6" s="3" t="s">
        <v>337</v>
      </c>
    </row>
    <row r="7" spans="1:10" ht="25.5" customHeight="1">
      <c r="A7" s="6">
        <v>1</v>
      </c>
      <c r="B7" s="2"/>
      <c r="C7" s="2"/>
      <c r="D7" s="2"/>
      <c r="E7" s="2"/>
      <c r="F7" s="2"/>
      <c r="G7" s="2"/>
      <c r="H7" s="2"/>
      <c r="I7" s="2"/>
      <c r="J7" s="2"/>
    </row>
    <row r="8" spans="1:10" ht="24" customHeight="1">
      <c r="A8" s="6">
        <v>2</v>
      </c>
      <c r="B8" s="2"/>
      <c r="C8" s="2"/>
      <c r="D8" s="2"/>
      <c r="E8" s="2"/>
      <c r="F8" s="2"/>
      <c r="G8" s="2"/>
      <c r="H8" s="2"/>
      <c r="I8" s="2"/>
      <c r="J8" s="2"/>
    </row>
    <row r="9" spans="1:10">
      <c r="A9" s="6" t="s">
        <v>13</v>
      </c>
      <c r="B9" s="2"/>
      <c r="C9" s="2"/>
      <c r="D9" s="2"/>
      <c r="E9" s="2"/>
      <c r="F9" s="2"/>
      <c r="G9" s="2"/>
      <c r="H9" s="2"/>
      <c r="I9" s="2"/>
      <c r="J9" s="2"/>
    </row>
    <row r="10" spans="1:10" ht="27" customHeight="1">
      <c r="A10" s="6"/>
      <c r="B10" s="5" t="s">
        <v>8</v>
      </c>
      <c r="C10" s="2"/>
      <c r="D10" s="2"/>
      <c r="E10" s="2"/>
      <c r="F10" s="2"/>
      <c r="G10" s="2"/>
      <c r="H10" s="2"/>
      <c r="I10" s="2"/>
      <c r="J10" s="2"/>
    </row>
    <row r="11" spans="1:10" ht="15.75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>
      <c r="A12" s="7" t="s">
        <v>21</v>
      </c>
      <c r="B12" s="7"/>
      <c r="C12" s="99"/>
      <c r="D12" s="7"/>
      <c r="E12" s="7"/>
      <c r="F12" s="7" t="s">
        <v>22</v>
      </c>
      <c r="G12" s="99"/>
      <c r="H12" s="99"/>
      <c r="I12" s="99"/>
      <c r="J12" s="8"/>
    </row>
    <row r="13" spans="1:10">
      <c r="A13" s="7" t="s">
        <v>23</v>
      </c>
      <c r="B13" s="7"/>
      <c r="C13" s="99"/>
      <c r="D13" s="9"/>
      <c r="E13" s="9"/>
      <c r="F13" s="100" t="s">
        <v>24</v>
      </c>
      <c r="G13" s="99"/>
      <c r="H13" s="99"/>
      <c r="I13" s="99"/>
      <c r="J13" s="8"/>
    </row>
    <row r="14" spans="1:10">
      <c r="A14" s="100" t="s">
        <v>25</v>
      </c>
      <c r="B14" s="7"/>
      <c r="C14" s="99"/>
      <c r="D14" s="7"/>
      <c r="E14" s="7"/>
      <c r="F14" s="7"/>
      <c r="G14" s="99"/>
      <c r="H14" s="99"/>
      <c r="I14" s="99"/>
      <c r="J14" s="8"/>
    </row>
    <row r="15" spans="1:10">
      <c r="A15" s="7" t="s">
        <v>26</v>
      </c>
      <c r="B15" s="7"/>
      <c r="C15" s="99"/>
      <c r="D15" s="7"/>
      <c r="E15" s="7"/>
      <c r="F15" s="7" t="s">
        <v>27</v>
      </c>
      <c r="G15" s="99"/>
      <c r="H15" s="99"/>
      <c r="I15" s="99"/>
      <c r="J15" s="8"/>
    </row>
    <row r="16" spans="1:10">
      <c r="A16" s="101"/>
      <c r="B16" s="101"/>
      <c r="C16" s="101"/>
      <c r="D16" s="101"/>
      <c r="E16" s="101"/>
      <c r="F16" s="101"/>
      <c r="G16" s="101"/>
      <c r="H16" s="101"/>
      <c r="I16" s="101"/>
    </row>
  </sheetData>
  <mergeCells count="6">
    <mergeCell ref="A2:J2"/>
    <mergeCell ref="A4:A6"/>
    <mergeCell ref="B4:B6"/>
    <mergeCell ref="C4:F5"/>
    <mergeCell ref="G4:G6"/>
    <mergeCell ref="H4:J5"/>
  </mergeCells>
  <phoneticPr fontId="0" type="noConversion"/>
  <pageMargins left="0.28000000000000003" right="0.17" top="0.3" bottom="0.74803149606299213" header="0.31496062992125984" footer="0.31496062992125984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"/>
  <sheetViews>
    <sheetView workbookViewId="0">
      <selection activeCell="F4" sqref="F4:F6"/>
    </sheetView>
  </sheetViews>
  <sheetFormatPr defaultRowHeight="15"/>
  <cols>
    <col min="1" max="1" width="6.5703125" customWidth="1"/>
    <col min="2" max="2" width="15.7109375" customWidth="1"/>
    <col min="3" max="3" width="15.5703125" customWidth="1"/>
    <col min="4" max="4" width="23.5703125" customWidth="1"/>
    <col min="5" max="5" width="21" customWidth="1"/>
    <col min="6" max="6" width="38.28515625" customWidth="1"/>
    <col min="7" max="7" width="29.85546875" customWidth="1"/>
  </cols>
  <sheetData>
    <row r="1" spans="1:7">
      <c r="G1" s="85" t="s">
        <v>85</v>
      </c>
    </row>
    <row r="2" spans="1:7" ht="60.75" customHeight="1">
      <c r="A2" s="503" t="s">
        <v>342</v>
      </c>
      <c r="B2" s="503"/>
      <c r="C2" s="503"/>
      <c r="D2" s="503"/>
      <c r="E2" s="503"/>
      <c r="F2" s="503"/>
      <c r="G2" s="503"/>
    </row>
    <row r="3" spans="1:7" s="54" customFormat="1" ht="34.5" customHeight="1">
      <c r="A3" s="110" t="s">
        <v>207</v>
      </c>
    </row>
    <row r="4" spans="1:7">
      <c r="A4" s="504" t="s">
        <v>9</v>
      </c>
      <c r="B4" s="497" t="s">
        <v>14</v>
      </c>
      <c r="C4" s="497" t="s">
        <v>15</v>
      </c>
      <c r="D4" s="497" t="s">
        <v>16</v>
      </c>
      <c r="E4" s="497" t="s">
        <v>30</v>
      </c>
      <c r="F4" s="497" t="s">
        <v>17</v>
      </c>
      <c r="G4" s="497" t="s">
        <v>18</v>
      </c>
    </row>
    <row r="5" spans="1:7">
      <c r="A5" s="497"/>
      <c r="B5" s="497"/>
      <c r="C5" s="497"/>
      <c r="D5" s="497"/>
      <c r="E5" s="497"/>
      <c r="F5" s="497"/>
      <c r="G5" s="497"/>
    </row>
    <row r="6" spans="1:7" ht="54" customHeight="1">
      <c r="A6" s="497"/>
      <c r="B6" s="497"/>
      <c r="C6" s="497"/>
      <c r="D6" s="497"/>
      <c r="E6" s="497"/>
      <c r="F6" s="497"/>
      <c r="G6" s="497"/>
    </row>
    <row r="7" spans="1:7" ht="30" customHeight="1">
      <c r="A7" s="498" t="s">
        <v>28</v>
      </c>
      <c r="B7" s="498"/>
      <c r="C7" s="498"/>
      <c r="D7" s="498"/>
      <c r="E7" s="498"/>
      <c r="F7" s="498"/>
      <c r="G7" s="498"/>
    </row>
    <row r="8" spans="1:7" ht="22.5" customHeight="1">
      <c r="A8" s="498" t="s">
        <v>19</v>
      </c>
      <c r="B8" s="498"/>
      <c r="C8" s="498"/>
      <c r="D8" s="498"/>
      <c r="E8" s="498"/>
      <c r="F8" s="498"/>
      <c r="G8" s="498"/>
    </row>
    <row r="9" spans="1:7" ht="24.75" customHeight="1">
      <c r="A9" s="6">
        <v>1</v>
      </c>
      <c r="B9" s="2"/>
      <c r="C9" s="2"/>
      <c r="D9" s="2"/>
      <c r="E9" s="2"/>
      <c r="F9" s="2"/>
      <c r="G9" s="2"/>
    </row>
    <row r="10" spans="1:7" ht="28.5" customHeight="1">
      <c r="A10" s="6">
        <v>2</v>
      </c>
      <c r="B10" s="2"/>
      <c r="C10" s="2"/>
      <c r="D10" s="2"/>
      <c r="E10" s="2"/>
      <c r="F10" s="2"/>
      <c r="G10" s="2"/>
    </row>
    <row r="11" spans="1:7" ht="30" customHeight="1">
      <c r="A11" s="505" t="s">
        <v>20</v>
      </c>
      <c r="B11" s="505"/>
      <c r="C11" s="505"/>
      <c r="D11" s="505"/>
      <c r="E11" s="505"/>
      <c r="F11" s="505"/>
      <c r="G11" s="505"/>
    </row>
    <row r="12" spans="1:7" ht="27" customHeight="1">
      <c r="A12" s="498" t="s">
        <v>29</v>
      </c>
      <c r="B12" s="498"/>
      <c r="C12" s="498"/>
      <c r="D12" s="498"/>
      <c r="E12" s="498"/>
      <c r="F12" s="498"/>
      <c r="G12" s="498"/>
    </row>
    <row r="13" spans="1:7" ht="23.25" customHeight="1">
      <c r="A13" s="498" t="s">
        <v>19</v>
      </c>
      <c r="B13" s="498"/>
      <c r="C13" s="498"/>
      <c r="D13" s="498"/>
      <c r="E13" s="498"/>
      <c r="F13" s="498"/>
      <c r="G13" s="498"/>
    </row>
    <row r="14" spans="1:7" ht="26.25" customHeight="1">
      <c r="A14" s="6">
        <v>1</v>
      </c>
      <c r="B14" s="2"/>
      <c r="C14" s="2"/>
      <c r="D14" s="2"/>
      <c r="E14" s="2"/>
      <c r="F14" s="2"/>
      <c r="G14" s="2"/>
    </row>
    <row r="15" spans="1:7" ht="24" customHeight="1">
      <c r="A15" s="6">
        <v>2</v>
      </c>
      <c r="B15" s="2"/>
      <c r="C15" s="2"/>
      <c r="D15" s="2"/>
      <c r="E15" s="2"/>
      <c r="F15" s="2"/>
      <c r="G15" s="2"/>
    </row>
    <row r="16" spans="1:7" ht="32.25" customHeight="1">
      <c r="A16" s="505" t="s">
        <v>20</v>
      </c>
      <c r="B16" s="505"/>
      <c r="C16" s="505"/>
      <c r="D16" s="505"/>
      <c r="E16" s="505"/>
      <c r="F16" s="505"/>
      <c r="G16" s="505"/>
    </row>
    <row r="17" spans="1:8">
      <c r="A17" s="1"/>
      <c r="B17" s="1"/>
      <c r="C17" s="1"/>
      <c r="D17" s="1"/>
      <c r="E17" s="1"/>
      <c r="F17" s="1"/>
      <c r="G17" s="1"/>
    </row>
    <row r="18" spans="1:8">
      <c r="A18" s="7" t="s">
        <v>21</v>
      </c>
      <c r="B18" s="7"/>
      <c r="C18" s="8"/>
      <c r="D18" s="7"/>
      <c r="E18" s="7" t="s">
        <v>22</v>
      </c>
      <c r="F18" s="8"/>
      <c r="G18" s="8"/>
      <c r="H18" s="8"/>
    </row>
    <row r="19" spans="1:8">
      <c r="A19" s="7" t="s">
        <v>23</v>
      </c>
      <c r="B19" s="7"/>
      <c r="C19" s="8"/>
      <c r="D19" s="9"/>
      <c r="E19" s="10" t="s">
        <v>24</v>
      </c>
      <c r="F19" s="8"/>
      <c r="G19" s="8"/>
      <c r="H19" s="8"/>
    </row>
    <row r="20" spans="1:8">
      <c r="A20" s="10" t="s">
        <v>25</v>
      </c>
      <c r="B20" s="7"/>
      <c r="C20" s="8"/>
      <c r="D20" s="7"/>
      <c r="E20" s="7"/>
      <c r="F20" s="8"/>
      <c r="G20" s="8"/>
      <c r="H20" s="8"/>
    </row>
    <row r="21" spans="1:8">
      <c r="A21" s="7" t="s">
        <v>26</v>
      </c>
      <c r="B21" s="7"/>
      <c r="C21" s="8"/>
      <c r="D21" s="7"/>
      <c r="E21" s="7" t="s">
        <v>27</v>
      </c>
      <c r="F21" s="8"/>
      <c r="G21" s="8"/>
      <c r="H21" s="8"/>
    </row>
    <row r="22" spans="1:8">
      <c r="A22" s="1"/>
      <c r="B22" s="1"/>
      <c r="C22" s="1"/>
      <c r="D22" s="1"/>
      <c r="E22" s="1"/>
    </row>
    <row r="23" spans="1:8">
      <c r="A23" s="1"/>
      <c r="B23" s="1"/>
      <c r="C23" s="1"/>
      <c r="D23" s="1"/>
      <c r="E23" s="1"/>
      <c r="F23" s="1"/>
      <c r="G23" s="1"/>
    </row>
  </sheetData>
  <mergeCells count="14">
    <mergeCell ref="A16:G16"/>
    <mergeCell ref="A7:G7"/>
    <mergeCell ref="A8:G8"/>
    <mergeCell ref="A11:G11"/>
    <mergeCell ref="A12:G12"/>
    <mergeCell ref="A13:G13"/>
    <mergeCell ref="A2:G2"/>
    <mergeCell ref="A4:A6"/>
    <mergeCell ref="B4:B6"/>
    <mergeCell ref="C4:C6"/>
    <mergeCell ref="D4:D6"/>
    <mergeCell ref="E4:E6"/>
    <mergeCell ref="F4:F6"/>
    <mergeCell ref="G4:G6"/>
  </mergeCells>
  <phoneticPr fontId="0" type="noConversion"/>
  <pageMargins left="0.27" right="0.17" top="0.27" bottom="0.2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"/>
  <dimension ref="A1:G100"/>
  <sheetViews>
    <sheetView view="pageBreakPreview" topLeftCell="A10" zoomScaleNormal="100" zoomScaleSheetLayoutView="100" workbookViewId="0">
      <selection activeCell="A6" sqref="A6:C6"/>
    </sheetView>
  </sheetViews>
  <sheetFormatPr defaultRowHeight="12.75"/>
  <cols>
    <col min="1" max="1" width="4.42578125" style="254" customWidth="1"/>
    <col min="2" max="2" width="60.7109375" style="255" customWidth="1"/>
    <col min="3" max="3" width="23.5703125" style="255" customWidth="1"/>
    <col min="4" max="4" width="9.7109375" style="255" customWidth="1"/>
    <col min="5" max="5" width="12.28515625" style="255" customWidth="1"/>
    <col min="6" max="6" width="13.5703125" style="255" customWidth="1"/>
    <col min="7" max="7" width="12" style="255" customWidth="1"/>
    <col min="8" max="16384" width="9.140625" style="255"/>
  </cols>
  <sheetData>
    <row r="1" spans="1:6" ht="25.15" customHeight="1">
      <c r="C1" s="256"/>
      <c r="D1" s="256"/>
      <c r="E1" s="257" t="s">
        <v>326</v>
      </c>
    </row>
    <row r="2" spans="1:6" ht="60" customHeight="1">
      <c r="A2" s="526" t="s">
        <v>343</v>
      </c>
      <c r="B2" s="526"/>
      <c r="C2" s="526"/>
      <c r="D2" s="526"/>
      <c r="E2" s="526"/>
    </row>
    <row r="3" spans="1:6" ht="16.5" customHeight="1">
      <c r="A3" s="522" t="s">
        <v>113</v>
      </c>
      <c r="B3" s="522"/>
      <c r="C3" s="522"/>
      <c r="D3" s="258" t="s">
        <v>114</v>
      </c>
      <c r="E3" s="259"/>
    </row>
    <row r="4" spans="1:6" ht="36" customHeight="1">
      <c r="A4" s="522" t="s">
        <v>274</v>
      </c>
      <c r="B4" s="522"/>
      <c r="C4" s="522"/>
      <c r="D4" s="258" t="s">
        <v>115</v>
      </c>
      <c r="E4" s="260"/>
    </row>
    <row r="5" spans="1:6" ht="19.5" customHeight="1">
      <c r="A5" s="522" t="s">
        <v>116</v>
      </c>
      <c r="B5" s="522"/>
      <c r="C5" s="522"/>
      <c r="D5" s="258" t="s">
        <v>117</v>
      </c>
      <c r="E5" s="260"/>
    </row>
    <row r="6" spans="1:6" ht="16.5" customHeight="1">
      <c r="A6" s="522" t="s">
        <v>118</v>
      </c>
      <c r="B6" s="522"/>
      <c r="C6" s="522"/>
      <c r="D6" s="258" t="s">
        <v>117</v>
      </c>
      <c r="E6" s="260"/>
    </row>
    <row r="7" spans="1:6" ht="16.5" customHeight="1">
      <c r="A7" s="522" t="s">
        <v>119</v>
      </c>
      <c r="B7" s="522"/>
      <c r="C7" s="522"/>
      <c r="D7" s="258" t="s">
        <v>117</v>
      </c>
      <c r="E7" s="260"/>
    </row>
    <row r="8" spans="1:6" ht="12" customHeight="1">
      <c r="A8" s="523" t="s">
        <v>120</v>
      </c>
      <c r="B8" s="523"/>
      <c r="C8" s="523"/>
      <c r="D8" s="258" t="s">
        <v>121</v>
      </c>
      <c r="E8" s="260"/>
    </row>
    <row r="9" spans="1:6" ht="13.5" customHeight="1">
      <c r="A9" s="261"/>
      <c r="B9" s="261"/>
      <c r="C9" s="261"/>
      <c r="D9" s="261"/>
      <c r="E9" s="262"/>
    </row>
    <row r="10" spans="1:6" ht="39" customHeight="1">
      <c r="A10" s="263" t="s">
        <v>122</v>
      </c>
      <c r="B10" s="527" t="s">
        <v>218</v>
      </c>
      <c r="C10" s="527"/>
      <c r="D10" s="527"/>
      <c r="E10" s="527"/>
    </row>
    <row r="11" spans="1:6" s="267" customFormat="1" ht="24">
      <c r="A11" s="264" t="s">
        <v>79</v>
      </c>
      <c r="B11" s="265" t="s">
        <v>123</v>
      </c>
      <c r="C11" s="264" t="s">
        <v>124</v>
      </c>
      <c r="D11" s="535" t="s">
        <v>125</v>
      </c>
      <c r="E11" s="536"/>
      <c r="F11" s="266"/>
    </row>
    <row r="12" spans="1:6" ht="14.25">
      <c r="A12" s="530" t="s">
        <v>126</v>
      </c>
      <c r="B12" s="531"/>
      <c r="C12" s="531"/>
      <c r="D12" s="531"/>
      <c r="E12" s="532"/>
    </row>
    <row r="13" spans="1:6">
      <c r="A13" s="268">
        <v>1</v>
      </c>
      <c r="B13" s="268" t="s">
        <v>127</v>
      </c>
      <c r="C13" s="268" t="s">
        <v>216</v>
      </c>
      <c r="D13" s="528"/>
      <c r="E13" s="529"/>
    </row>
    <row r="14" spans="1:6">
      <c r="A14" s="268">
        <v>2</v>
      </c>
      <c r="B14" s="268" t="s">
        <v>128</v>
      </c>
      <c r="C14" s="268" t="s">
        <v>129</v>
      </c>
      <c r="D14" s="528">
        <f>D13*12</f>
        <v>0</v>
      </c>
      <c r="E14" s="529"/>
    </row>
    <row r="15" spans="1:6" ht="14.25">
      <c r="A15" s="519" t="s">
        <v>219</v>
      </c>
      <c r="B15" s="520"/>
      <c r="C15" s="520"/>
      <c r="D15" s="520"/>
      <c r="E15" s="521"/>
    </row>
    <row r="16" spans="1:6" ht="25.5">
      <c r="A16" s="268">
        <v>3</v>
      </c>
      <c r="B16" s="268" t="s">
        <v>220</v>
      </c>
      <c r="C16" s="268" t="s">
        <v>221</v>
      </c>
      <c r="D16" s="517">
        <f>D13*67</f>
        <v>0</v>
      </c>
      <c r="E16" s="518"/>
    </row>
    <row r="17" spans="1:6" ht="25.5">
      <c r="A17" s="268">
        <v>4</v>
      </c>
      <c r="B17" s="268" t="s">
        <v>222</v>
      </c>
      <c r="C17" s="268" t="s">
        <v>223</v>
      </c>
      <c r="D17" s="517">
        <f>D13*8</f>
        <v>0</v>
      </c>
      <c r="E17" s="518"/>
    </row>
    <row r="18" spans="1:6" ht="25.5">
      <c r="A18" s="268">
        <v>5</v>
      </c>
      <c r="B18" s="268" t="s">
        <v>224</v>
      </c>
      <c r="C18" s="268" t="s">
        <v>225</v>
      </c>
      <c r="D18" s="517">
        <f>D13*24.5</f>
        <v>0</v>
      </c>
      <c r="E18" s="518"/>
    </row>
    <row r="19" spans="1:6">
      <c r="A19" s="268"/>
      <c r="B19" s="268"/>
      <c r="C19" s="268"/>
      <c r="D19" s="269"/>
      <c r="E19" s="270"/>
    </row>
    <row r="20" spans="1:6" ht="38.25">
      <c r="A20" s="268">
        <v>6</v>
      </c>
      <c r="B20" s="271" t="s">
        <v>130</v>
      </c>
      <c r="C20" s="268" t="s">
        <v>226</v>
      </c>
      <c r="D20" s="524">
        <f>(D14)+D16+D17+D18</f>
        <v>0</v>
      </c>
      <c r="E20" s="525"/>
    </row>
    <row r="21" spans="1:6" ht="14.25">
      <c r="A21" s="519" t="s">
        <v>131</v>
      </c>
      <c r="B21" s="520"/>
      <c r="C21" s="520"/>
      <c r="D21" s="520"/>
      <c r="E21" s="521"/>
    </row>
    <row r="22" spans="1:6">
      <c r="A22" s="268">
        <v>7</v>
      </c>
      <c r="B22" s="268" t="s">
        <v>143</v>
      </c>
      <c r="C22" s="268" t="s">
        <v>227</v>
      </c>
      <c r="D22" s="517">
        <f>D20*70%</f>
        <v>0</v>
      </c>
      <c r="E22" s="518"/>
    </row>
    <row r="23" spans="1:6" ht="25.5">
      <c r="A23" s="268">
        <v>8</v>
      </c>
      <c r="B23" s="268" t="s">
        <v>132</v>
      </c>
      <c r="C23" s="268" t="s">
        <v>228</v>
      </c>
      <c r="D23" s="517">
        <f>D20*50%</f>
        <v>0</v>
      </c>
      <c r="E23" s="518"/>
    </row>
    <row r="24" spans="1:6">
      <c r="A24" s="268">
        <v>9</v>
      </c>
      <c r="B24" s="271" t="s">
        <v>133</v>
      </c>
      <c r="C24" s="268" t="s">
        <v>134</v>
      </c>
      <c r="D24" s="524">
        <f>D20+D22+D23</f>
        <v>0</v>
      </c>
      <c r="E24" s="525"/>
    </row>
    <row r="25" spans="1:6">
      <c r="A25" s="268">
        <v>10</v>
      </c>
      <c r="B25" s="271" t="s">
        <v>135</v>
      </c>
      <c r="C25" s="268" t="s">
        <v>136</v>
      </c>
      <c r="D25" s="524">
        <f>D24/12</f>
        <v>0</v>
      </c>
      <c r="E25" s="525"/>
    </row>
    <row r="26" spans="1:6" ht="29.25" customHeight="1">
      <c r="A26" s="268">
        <v>11</v>
      </c>
      <c r="B26" s="268" t="s">
        <v>229</v>
      </c>
      <c r="C26" s="268" t="s">
        <v>230</v>
      </c>
      <c r="D26" s="517">
        <f>D25*4.5</f>
        <v>0</v>
      </c>
      <c r="E26" s="518"/>
    </row>
    <row r="27" spans="1:6" ht="38.25">
      <c r="A27" s="268">
        <v>12</v>
      </c>
      <c r="B27" s="268" t="s">
        <v>231</v>
      </c>
      <c r="C27" s="268" t="s">
        <v>232</v>
      </c>
      <c r="D27" s="517">
        <f>((D14+D16+D17+D18)*2.2+D26)/12*3.5</f>
        <v>0</v>
      </c>
      <c r="E27" s="518"/>
    </row>
    <row r="28" spans="1:6" ht="25.5">
      <c r="A28" s="268">
        <v>13</v>
      </c>
      <c r="B28" s="268" t="s">
        <v>233</v>
      </c>
      <c r="C28" s="268" t="s">
        <v>234</v>
      </c>
      <c r="D28" s="517">
        <f>(D14+D16+D17)/12*2.2</f>
        <v>0</v>
      </c>
      <c r="E28" s="518"/>
    </row>
    <row r="29" spans="1:6">
      <c r="A29" s="268">
        <v>14</v>
      </c>
      <c r="B29" s="271" t="s">
        <v>138</v>
      </c>
      <c r="C29" s="268" t="s">
        <v>235</v>
      </c>
      <c r="D29" s="524">
        <f>D24+D26+D27+D28</f>
        <v>0</v>
      </c>
      <c r="E29" s="525"/>
    </row>
    <row r="30" spans="1:6">
      <c r="A30" s="272"/>
      <c r="B30" s="273"/>
      <c r="C30" s="273"/>
      <c r="D30" s="273"/>
      <c r="E30" s="273"/>
    </row>
    <row r="31" spans="1:6" ht="32.25" hidden="1" customHeight="1">
      <c r="A31" s="274" t="s">
        <v>139</v>
      </c>
      <c r="B31" s="527" t="s">
        <v>236</v>
      </c>
      <c r="C31" s="527"/>
      <c r="D31" s="527"/>
      <c r="E31" s="527"/>
    </row>
    <row r="32" spans="1:6" s="267" customFormat="1" ht="24" hidden="1">
      <c r="A32" s="264" t="s">
        <v>79</v>
      </c>
      <c r="B32" s="265" t="s">
        <v>123</v>
      </c>
      <c r="C32" s="264" t="s">
        <v>124</v>
      </c>
      <c r="D32" s="535" t="s">
        <v>125</v>
      </c>
      <c r="E32" s="536"/>
      <c r="F32" s="266"/>
    </row>
    <row r="33" spans="1:6" hidden="1">
      <c r="A33" s="539" t="s">
        <v>140</v>
      </c>
      <c r="B33" s="539"/>
      <c r="C33" s="539"/>
      <c r="D33" s="539"/>
      <c r="E33" s="539"/>
      <c r="F33" s="276"/>
    </row>
    <row r="34" spans="1:6" hidden="1">
      <c r="A34" s="277">
        <v>1</v>
      </c>
      <c r="B34" s="268" t="s">
        <v>141</v>
      </c>
      <c r="C34" s="268">
        <f>SUM(C35:C39)</f>
        <v>4</v>
      </c>
      <c r="D34" s="533">
        <f>SUM(D35:E38)</f>
        <v>15376</v>
      </c>
      <c r="E34" s="534"/>
    </row>
    <row r="35" spans="1:6" ht="15.75" hidden="1">
      <c r="A35" s="277"/>
      <c r="B35" s="278" t="s">
        <v>237</v>
      </c>
      <c r="C35" s="268">
        <v>1</v>
      </c>
      <c r="D35" s="506">
        <v>6704</v>
      </c>
      <c r="E35" s="512"/>
    </row>
    <row r="36" spans="1:6" ht="15.75" hidden="1">
      <c r="A36" s="277"/>
      <c r="B36" s="278" t="s">
        <v>238</v>
      </c>
      <c r="C36" s="268">
        <v>1</v>
      </c>
      <c r="D36" s="506">
        <v>3727</v>
      </c>
      <c r="E36" s="512"/>
    </row>
    <row r="37" spans="1:6" ht="15.75" hidden="1">
      <c r="A37" s="277"/>
      <c r="B37" s="278" t="s">
        <v>239</v>
      </c>
      <c r="C37" s="268">
        <v>0</v>
      </c>
      <c r="D37" s="506">
        <v>0</v>
      </c>
      <c r="E37" s="512"/>
    </row>
    <row r="38" spans="1:6" ht="15.75" hidden="1">
      <c r="A38" s="277"/>
      <c r="B38" s="278" t="s">
        <v>240</v>
      </c>
      <c r="C38" s="268">
        <v>2</v>
      </c>
      <c r="D38" s="506">
        <f>2300+2645</f>
        <v>4945</v>
      </c>
      <c r="E38" s="512"/>
    </row>
    <row r="39" spans="1:6" ht="15.75" hidden="1">
      <c r="A39" s="277"/>
      <c r="B39" s="278" t="s">
        <v>241</v>
      </c>
      <c r="C39" s="268"/>
      <c r="D39" s="506"/>
      <c r="E39" s="512"/>
    </row>
    <row r="40" spans="1:6" hidden="1">
      <c r="A40" s="277">
        <v>2</v>
      </c>
      <c r="B40" s="268" t="s">
        <v>142</v>
      </c>
      <c r="C40" s="268" t="s">
        <v>129</v>
      </c>
      <c r="D40" s="537">
        <f>D34*12</f>
        <v>184512</v>
      </c>
      <c r="E40" s="538"/>
    </row>
    <row r="41" spans="1:6" hidden="1">
      <c r="A41" s="513" t="s">
        <v>242</v>
      </c>
      <c r="B41" s="514"/>
      <c r="C41" s="514"/>
      <c r="D41" s="514"/>
      <c r="E41" s="515"/>
    </row>
    <row r="42" spans="1:6" s="280" customFormat="1" ht="31.5" hidden="1">
      <c r="A42" s="275">
        <v>3</v>
      </c>
      <c r="B42" s="279" t="s">
        <v>243</v>
      </c>
      <c r="C42" s="271"/>
      <c r="D42" s="510">
        <f>SUM(D43:E47)</f>
        <v>72168</v>
      </c>
      <c r="E42" s="516"/>
    </row>
    <row r="43" spans="1:6" ht="15.75" hidden="1">
      <c r="A43" s="277"/>
      <c r="B43" s="281" t="s">
        <v>244</v>
      </c>
      <c r="C43" s="268">
        <v>26136</v>
      </c>
      <c r="D43" s="508">
        <f>C35*C43</f>
        <v>26136</v>
      </c>
      <c r="E43" s="509"/>
    </row>
    <row r="44" spans="1:6" ht="15.75" hidden="1">
      <c r="A44" s="277"/>
      <c r="B44" s="281" t="s">
        <v>238</v>
      </c>
      <c r="C44" s="268">
        <v>20592</v>
      </c>
      <c r="D44" s="508">
        <f>(C36)*C44</f>
        <v>20592</v>
      </c>
      <c r="E44" s="509"/>
    </row>
    <row r="45" spans="1:6" ht="15.75" hidden="1">
      <c r="A45" s="277"/>
      <c r="B45" s="281" t="s">
        <v>245</v>
      </c>
      <c r="C45" s="268">
        <v>16404</v>
      </c>
      <c r="D45" s="508">
        <f>(C37)*C45</f>
        <v>0</v>
      </c>
      <c r="E45" s="509"/>
    </row>
    <row r="46" spans="1:6" ht="15.75" hidden="1">
      <c r="A46" s="277"/>
      <c r="B46" s="281" t="s">
        <v>240</v>
      </c>
      <c r="C46" s="268">
        <v>12720</v>
      </c>
      <c r="D46" s="508">
        <f>C38*C46</f>
        <v>25440</v>
      </c>
      <c r="E46" s="509"/>
    </row>
    <row r="47" spans="1:6" ht="15.75" hidden="1">
      <c r="A47" s="277"/>
      <c r="B47" s="281" t="s">
        <v>241</v>
      </c>
      <c r="C47" s="268">
        <v>8556</v>
      </c>
      <c r="D47" s="508">
        <f>C39*C47</f>
        <v>0</v>
      </c>
      <c r="E47" s="509"/>
    </row>
    <row r="48" spans="1:6" s="280" customFormat="1" ht="25.5" hidden="1">
      <c r="A48" s="275">
        <v>4</v>
      </c>
      <c r="B48" s="271" t="s">
        <v>246</v>
      </c>
      <c r="C48" s="271" t="s">
        <v>247</v>
      </c>
      <c r="D48" s="510">
        <f>D40*3.6/12</f>
        <v>55353.600000000006</v>
      </c>
      <c r="E48" s="511"/>
    </row>
    <row r="49" spans="1:5" s="280" customFormat="1" ht="25.5" hidden="1">
      <c r="A49" s="275">
        <v>5</v>
      </c>
      <c r="B49" s="271" t="s">
        <v>248</v>
      </c>
      <c r="C49" s="271"/>
      <c r="D49" s="510">
        <f>SUM(D50:E54)</f>
        <v>256570</v>
      </c>
      <c r="E49" s="511"/>
    </row>
    <row r="50" spans="1:5" ht="15.75" hidden="1">
      <c r="A50" s="277"/>
      <c r="B50" s="281" t="s">
        <v>249</v>
      </c>
      <c r="C50" s="268">
        <v>22</v>
      </c>
      <c r="D50" s="506">
        <f>D35*C50</f>
        <v>147488</v>
      </c>
      <c r="E50" s="507"/>
    </row>
    <row r="51" spans="1:5" ht="15.75" hidden="1">
      <c r="A51" s="277"/>
      <c r="B51" s="281" t="s">
        <v>250</v>
      </c>
      <c r="C51" s="268">
        <v>16</v>
      </c>
      <c r="D51" s="506">
        <f>D36*C51</f>
        <v>59632</v>
      </c>
      <c r="E51" s="507"/>
    </row>
    <row r="52" spans="1:5" ht="15.75" hidden="1">
      <c r="A52" s="277"/>
      <c r="B52" s="281" t="s">
        <v>245</v>
      </c>
      <c r="C52" s="268">
        <v>12</v>
      </c>
      <c r="D52" s="506">
        <f>D37*C52</f>
        <v>0</v>
      </c>
      <c r="E52" s="507"/>
    </row>
    <row r="53" spans="1:5" ht="15.75" hidden="1">
      <c r="A53" s="277"/>
      <c r="B53" s="281" t="s">
        <v>240</v>
      </c>
      <c r="C53" s="268">
        <v>10</v>
      </c>
      <c r="D53" s="506">
        <f>D38*C53</f>
        <v>49450</v>
      </c>
      <c r="E53" s="507"/>
    </row>
    <row r="54" spans="1:5" ht="15.75" hidden="1">
      <c r="A54" s="277"/>
      <c r="B54" s="281" t="s">
        <v>251</v>
      </c>
      <c r="C54" s="268">
        <v>8</v>
      </c>
      <c r="D54" s="506">
        <f>D39*C54</f>
        <v>0</v>
      </c>
      <c r="E54" s="507"/>
    </row>
    <row r="55" spans="1:5" s="280" customFormat="1" ht="38.25" hidden="1">
      <c r="A55" s="275">
        <v>6</v>
      </c>
      <c r="B55" s="271" t="s">
        <v>252</v>
      </c>
      <c r="C55" s="271" t="s">
        <v>253</v>
      </c>
      <c r="D55" s="510"/>
      <c r="E55" s="511"/>
    </row>
    <row r="56" spans="1:5" s="280" customFormat="1" ht="51" hidden="1">
      <c r="A56" s="275">
        <v>7</v>
      </c>
      <c r="B56" s="271" t="s">
        <v>254</v>
      </c>
      <c r="C56" s="271"/>
      <c r="D56" s="510">
        <f>SUM(D57:E61)</f>
        <v>337724.5</v>
      </c>
      <c r="E56" s="511"/>
    </row>
    <row r="57" spans="1:5" ht="15.75" hidden="1">
      <c r="A57" s="277"/>
      <c r="B57" s="281" t="s">
        <v>249</v>
      </c>
      <c r="C57" s="268">
        <v>24.5</v>
      </c>
      <c r="D57" s="506">
        <f>D35*C57</f>
        <v>164248</v>
      </c>
      <c r="E57" s="512"/>
    </row>
    <row r="58" spans="1:5" ht="15.75" hidden="1">
      <c r="A58" s="277"/>
      <c r="B58" s="281" t="s">
        <v>250</v>
      </c>
      <c r="C58" s="268">
        <v>22</v>
      </c>
      <c r="D58" s="506">
        <f>D36*C58</f>
        <v>81994</v>
      </c>
      <c r="E58" s="512"/>
    </row>
    <row r="59" spans="1:5" ht="15.75" hidden="1">
      <c r="A59" s="277"/>
      <c r="B59" s="281" t="s">
        <v>245</v>
      </c>
      <c r="C59" s="268">
        <v>20</v>
      </c>
      <c r="D59" s="506">
        <f>D37*C59</f>
        <v>0</v>
      </c>
      <c r="E59" s="512"/>
    </row>
    <row r="60" spans="1:5" ht="15.75" hidden="1">
      <c r="A60" s="277"/>
      <c r="B60" s="281" t="s">
        <v>240</v>
      </c>
      <c r="C60" s="268">
        <v>18.5</v>
      </c>
      <c r="D60" s="506">
        <f>D38*C60</f>
        <v>91482.5</v>
      </c>
      <c r="E60" s="512"/>
    </row>
    <row r="61" spans="1:5" ht="15.75" hidden="1">
      <c r="A61" s="277"/>
      <c r="B61" s="281" t="s">
        <v>251</v>
      </c>
      <c r="C61" s="268">
        <v>17.5</v>
      </c>
      <c r="D61" s="506">
        <f>D39*C61</f>
        <v>0</v>
      </c>
      <c r="E61" s="512"/>
    </row>
    <row r="62" spans="1:5" s="280" customFormat="1" hidden="1">
      <c r="A62" s="275">
        <v>8</v>
      </c>
      <c r="B62" s="271" t="s">
        <v>217</v>
      </c>
      <c r="C62" s="271"/>
      <c r="D62" s="510">
        <f>SUM(D63:E67)</f>
        <v>558579</v>
      </c>
      <c r="E62" s="511"/>
    </row>
    <row r="63" spans="1:5" ht="15.75" hidden="1">
      <c r="A63" s="277"/>
      <c r="B63" s="281" t="s">
        <v>249</v>
      </c>
      <c r="C63" s="268">
        <v>38.5</v>
      </c>
      <c r="D63" s="506">
        <f>D35*C63</f>
        <v>258104</v>
      </c>
      <c r="E63" s="507"/>
    </row>
    <row r="64" spans="1:5" ht="15.75" hidden="1">
      <c r="A64" s="277"/>
      <c r="B64" s="281" t="s">
        <v>250</v>
      </c>
      <c r="C64" s="268">
        <v>37.5</v>
      </c>
      <c r="D64" s="506">
        <f>D36*C64</f>
        <v>139762.5</v>
      </c>
      <c r="E64" s="507"/>
    </row>
    <row r="65" spans="1:7" ht="15.75" hidden="1">
      <c r="A65" s="277"/>
      <c r="B65" s="281" t="s">
        <v>245</v>
      </c>
      <c r="C65" s="268">
        <v>35</v>
      </c>
      <c r="D65" s="506">
        <f>D37*C65</f>
        <v>0</v>
      </c>
      <c r="E65" s="507"/>
    </row>
    <row r="66" spans="1:7" ht="15.75" hidden="1">
      <c r="A66" s="277"/>
      <c r="B66" s="281" t="s">
        <v>240</v>
      </c>
      <c r="C66" s="268">
        <v>32.5</v>
      </c>
      <c r="D66" s="506">
        <f>D38*C66</f>
        <v>160712.5</v>
      </c>
      <c r="E66" s="507"/>
    </row>
    <row r="67" spans="1:7" ht="15.75" hidden="1">
      <c r="A67" s="277"/>
      <c r="B67" s="281" t="s">
        <v>251</v>
      </c>
      <c r="C67" s="268">
        <v>31.5</v>
      </c>
      <c r="D67" s="506">
        <f>D39*C67</f>
        <v>0</v>
      </c>
      <c r="E67" s="507"/>
    </row>
    <row r="68" spans="1:7" s="280" customFormat="1" ht="38.25" hidden="1">
      <c r="A68" s="275">
        <v>9</v>
      </c>
      <c r="B68" s="271" t="s">
        <v>130</v>
      </c>
      <c r="C68" s="271" t="s">
        <v>255</v>
      </c>
      <c r="D68" s="510">
        <f>D40+D42+D48+D49+D55+D56+D62</f>
        <v>1464907.1</v>
      </c>
      <c r="E68" s="511"/>
    </row>
    <row r="69" spans="1:7" ht="14.25" hidden="1">
      <c r="A69" s="519" t="s">
        <v>131</v>
      </c>
      <c r="B69" s="520"/>
      <c r="C69" s="520"/>
      <c r="D69" s="540"/>
      <c r="E69" s="541"/>
    </row>
    <row r="70" spans="1:7" hidden="1">
      <c r="A70" s="268">
        <v>10</v>
      </c>
      <c r="B70" s="268" t="s">
        <v>143</v>
      </c>
      <c r="C70" s="268" t="s">
        <v>256</v>
      </c>
      <c r="D70" s="506">
        <f>D68*70%</f>
        <v>1025434.97</v>
      </c>
      <c r="E70" s="512"/>
    </row>
    <row r="71" spans="1:7" ht="25.5" hidden="1">
      <c r="A71" s="268">
        <v>11</v>
      </c>
      <c r="B71" s="268" t="s">
        <v>132</v>
      </c>
      <c r="C71" s="268" t="s">
        <v>257</v>
      </c>
      <c r="D71" s="506">
        <f>D68*50%</f>
        <v>732453.55</v>
      </c>
      <c r="E71" s="512"/>
    </row>
    <row r="72" spans="1:7" s="280" customFormat="1" hidden="1">
      <c r="A72" s="271">
        <v>12</v>
      </c>
      <c r="B72" s="271" t="s">
        <v>133</v>
      </c>
      <c r="C72" s="271" t="s">
        <v>258</v>
      </c>
      <c r="D72" s="510">
        <f>D68+D70+D71</f>
        <v>3222795.62</v>
      </c>
      <c r="E72" s="511"/>
    </row>
    <row r="73" spans="1:7" s="280" customFormat="1" hidden="1">
      <c r="A73" s="271">
        <v>13</v>
      </c>
      <c r="B73" s="271" t="s">
        <v>135</v>
      </c>
      <c r="C73" s="271" t="s">
        <v>259</v>
      </c>
      <c r="D73" s="510">
        <f>D72/12</f>
        <v>268566.3016666667</v>
      </c>
      <c r="E73" s="511"/>
    </row>
    <row r="74" spans="1:7" ht="25.5" hidden="1">
      <c r="A74" s="268">
        <v>14</v>
      </c>
      <c r="B74" s="268" t="s">
        <v>260</v>
      </c>
      <c r="C74" s="268" t="s">
        <v>261</v>
      </c>
      <c r="D74" s="506">
        <f>D73*2.5</f>
        <v>671415.75416666677</v>
      </c>
      <c r="E74" s="512"/>
    </row>
    <row r="75" spans="1:7" ht="38.25" hidden="1">
      <c r="A75" s="268">
        <v>15</v>
      </c>
      <c r="B75" s="268" t="s">
        <v>262</v>
      </c>
      <c r="C75" s="268" t="s">
        <v>263</v>
      </c>
      <c r="D75" s="506">
        <f>(D72+D74)/12*3.5</f>
        <v>1135811.6507986111</v>
      </c>
      <c r="E75" s="512"/>
    </row>
    <row r="76" spans="1:7" ht="25.5" hidden="1">
      <c r="A76" s="268">
        <v>16</v>
      </c>
      <c r="B76" s="268" t="s">
        <v>233</v>
      </c>
      <c r="C76" s="268" t="s">
        <v>264</v>
      </c>
      <c r="D76" s="506">
        <f>((D40+D42+D48+D49+D55+D62)/12*2.2)</f>
        <v>206650.14333333337</v>
      </c>
      <c r="E76" s="512"/>
    </row>
    <row r="77" spans="1:7" s="280" customFormat="1" hidden="1">
      <c r="A77" s="271">
        <v>17</v>
      </c>
      <c r="B77" s="271" t="s">
        <v>138</v>
      </c>
      <c r="C77" s="271" t="s">
        <v>265</v>
      </c>
      <c r="D77" s="510">
        <f>D72+D74+D75+D76</f>
        <v>5236673.1682986114</v>
      </c>
      <c r="E77" s="511"/>
    </row>
    <row r="78" spans="1:7" hidden="1">
      <c r="A78" s="282" t="s">
        <v>145</v>
      </c>
      <c r="B78" s="282" t="s">
        <v>266</v>
      </c>
      <c r="C78" s="282" t="s">
        <v>267</v>
      </c>
      <c r="D78" s="542" t="e">
        <f>#REF!</f>
        <v>#REF!</v>
      </c>
      <c r="E78" s="543"/>
    </row>
    <row r="79" spans="1:7" ht="15.75" hidden="1">
      <c r="A79" s="283" t="s">
        <v>146</v>
      </c>
      <c r="B79" s="282" t="s">
        <v>268</v>
      </c>
      <c r="C79" s="282" t="s">
        <v>144</v>
      </c>
      <c r="D79" s="542" t="e">
        <f>#REF!</f>
        <v>#REF!</v>
      </c>
      <c r="E79" s="543"/>
      <c r="G79" s="284"/>
    </row>
    <row r="80" spans="1:7" s="286" customFormat="1" ht="15.75" hidden="1">
      <c r="A80" s="275"/>
      <c r="B80" s="259" t="s">
        <v>269</v>
      </c>
      <c r="C80" s="275" t="s">
        <v>270</v>
      </c>
      <c r="D80" s="510" t="e">
        <f>SUM(D77:E79)</f>
        <v>#REF!</v>
      </c>
      <c r="E80" s="511"/>
      <c r="F80" s="285"/>
    </row>
    <row r="81" spans="1:3" hidden="1"/>
    <row r="82" spans="1:3" hidden="1"/>
    <row r="83" spans="1:3" s="287" customFormat="1" hidden="1">
      <c r="A83" s="287" t="s">
        <v>272</v>
      </c>
      <c r="C83" s="288"/>
    </row>
    <row r="84" spans="1:3" s="287" customFormat="1" ht="9.75" hidden="1" customHeight="1">
      <c r="C84" s="289" t="s">
        <v>271</v>
      </c>
    </row>
    <row r="85" spans="1:3" s="287" customFormat="1" hidden="1"/>
    <row r="86" spans="1:3" s="287" customFormat="1" hidden="1">
      <c r="A86" s="287" t="s">
        <v>273</v>
      </c>
    </row>
    <row r="87" spans="1:3" s="287" customFormat="1" hidden="1">
      <c r="A87" s="290"/>
    </row>
    <row r="88" spans="1:3" hidden="1"/>
    <row r="89" spans="1:3" hidden="1"/>
    <row r="90" spans="1:3" hidden="1"/>
    <row r="91" spans="1:3" hidden="1"/>
    <row r="92" spans="1:3" hidden="1"/>
    <row r="93" spans="1:3" hidden="1"/>
    <row r="94" spans="1:3" hidden="1"/>
    <row r="95" spans="1:3" hidden="1"/>
    <row r="96" spans="1:3" hidden="1"/>
    <row r="97" hidden="1"/>
    <row r="98" hidden="1"/>
    <row r="99" hidden="1"/>
    <row r="100" hidden="1"/>
  </sheetData>
  <mergeCells count="76">
    <mergeCell ref="D79:E79"/>
    <mergeCell ref="D80:E80"/>
    <mergeCell ref="D73:E73"/>
    <mergeCell ref="D74:E74"/>
    <mergeCell ref="D75:E75"/>
    <mergeCell ref="D76:E76"/>
    <mergeCell ref="D77:E77"/>
    <mergeCell ref="D78:E78"/>
    <mergeCell ref="D71:E71"/>
    <mergeCell ref="D72:E72"/>
    <mergeCell ref="D65:E65"/>
    <mergeCell ref="D66:E66"/>
    <mergeCell ref="A69:E69"/>
    <mergeCell ref="D70:E70"/>
    <mergeCell ref="D67:E67"/>
    <mergeCell ref="D68:E68"/>
    <mergeCell ref="D35:E35"/>
    <mergeCell ref="D39:E39"/>
    <mergeCell ref="D36:E36"/>
    <mergeCell ref="D37:E37"/>
    <mergeCell ref="A33:E33"/>
    <mergeCell ref="D25:E25"/>
    <mergeCell ref="D26:E26"/>
    <mergeCell ref="D34:E34"/>
    <mergeCell ref="D27:E27"/>
    <mergeCell ref="D28:E28"/>
    <mergeCell ref="D22:E22"/>
    <mergeCell ref="D23:E23"/>
    <mergeCell ref="D24:E24"/>
    <mergeCell ref="D29:E29"/>
    <mergeCell ref="B31:E31"/>
    <mergeCell ref="D32:E32"/>
    <mergeCell ref="A2:E2"/>
    <mergeCell ref="B10:E10"/>
    <mergeCell ref="D13:E13"/>
    <mergeCell ref="D14:E14"/>
    <mergeCell ref="A12:E12"/>
    <mergeCell ref="A3:C3"/>
    <mergeCell ref="A4:C4"/>
    <mergeCell ref="D11:E11"/>
    <mergeCell ref="D17:E17"/>
    <mergeCell ref="D18:E18"/>
    <mergeCell ref="A21:E21"/>
    <mergeCell ref="D16:E16"/>
    <mergeCell ref="A5:C5"/>
    <mergeCell ref="A6:C6"/>
    <mergeCell ref="A8:C8"/>
    <mergeCell ref="A7:C7"/>
    <mergeCell ref="D20:E20"/>
    <mergeCell ref="A15:E15"/>
    <mergeCell ref="D64:E64"/>
    <mergeCell ref="D56:E56"/>
    <mergeCell ref="D57:E57"/>
    <mergeCell ref="D61:E61"/>
    <mergeCell ref="D59:E59"/>
    <mergeCell ref="D58:E58"/>
    <mergeCell ref="D60:E60"/>
    <mergeCell ref="D62:E62"/>
    <mergeCell ref="D63:E63"/>
    <mergeCell ref="D38:E38"/>
    <mergeCell ref="D46:E46"/>
    <mergeCell ref="A41:E41"/>
    <mergeCell ref="D42:E42"/>
    <mergeCell ref="D43:E43"/>
    <mergeCell ref="D44:E44"/>
    <mergeCell ref="D45:E45"/>
    <mergeCell ref="D40:E40"/>
    <mergeCell ref="D52:E52"/>
    <mergeCell ref="D47:E47"/>
    <mergeCell ref="D48:E48"/>
    <mergeCell ref="D55:E55"/>
    <mergeCell ref="D53:E53"/>
    <mergeCell ref="D54:E54"/>
    <mergeCell ref="D49:E49"/>
    <mergeCell ref="D51:E51"/>
    <mergeCell ref="D50:E50"/>
  </mergeCells>
  <phoneticPr fontId="14" type="noConversion"/>
  <pageMargins left="0.78740157480314965" right="0" top="0.27" bottom="0.19685039370078741" header="0.26" footer="0"/>
  <pageSetup paperSize="9" scale="80" fitToHeight="0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1</vt:lpstr>
      <vt:lpstr>2</vt:lpstr>
      <vt:lpstr>3</vt:lpstr>
      <vt:lpstr>не надо </vt:lpstr>
      <vt:lpstr>не надо1</vt:lpstr>
      <vt:lpstr>4</vt:lpstr>
      <vt:lpstr>5</vt:lpstr>
      <vt:lpstr>6</vt:lpstr>
      <vt:lpstr>7.1</vt:lpstr>
      <vt:lpstr>7.2</vt:lpstr>
      <vt:lpstr>7.3</vt:lpstr>
      <vt:lpstr>7.4</vt:lpstr>
      <vt:lpstr>не надо2</vt:lpstr>
      <vt:lpstr>8</vt:lpstr>
      <vt:lpstr>не надо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2014-07-15T04:19:57Z</cp:lastPrinted>
  <dcterms:created xsi:type="dcterms:W3CDTF">2006-09-28T05:33:49Z</dcterms:created>
  <dcterms:modified xsi:type="dcterms:W3CDTF">2015-06-25T07:39:19Z</dcterms:modified>
</cp:coreProperties>
</file>